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-12" yWindow="-12" windowWidth="23064" windowHeight="11568"/>
  </bookViews>
  <sheets>
    <sheet name="diffeqn" sheetId="3" r:id="rId1"/>
    <sheet name="diff eqn + data points" sheetId="7" r:id="rId2"/>
  </sheets>
  <calcPr calcId="145621"/>
</workbook>
</file>

<file path=xl/calcChain.xml><?xml version="1.0" encoding="utf-8"?>
<calcChain xmlns="http://schemas.openxmlformats.org/spreadsheetml/2006/main">
  <c r="C176" i="7" l="1"/>
  <c r="C152" i="7"/>
  <c r="C153" i="7" s="1"/>
  <c r="C154" i="7" s="1"/>
  <c r="C155" i="7" s="1"/>
  <c r="C156" i="7" s="1"/>
  <c r="C157" i="7" s="1"/>
  <c r="C158" i="7" s="1"/>
  <c r="C159" i="7" s="1"/>
  <c r="C160" i="7" s="1"/>
  <c r="C161" i="7" s="1"/>
  <c r="C162" i="7" s="1"/>
  <c r="C163" i="7" s="1"/>
  <c r="C164" i="7" s="1"/>
  <c r="C165" i="7" s="1"/>
  <c r="C166" i="7" s="1"/>
  <c r="C167" i="7" s="1"/>
  <c r="C168" i="7" s="1"/>
  <c r="C169" i="7" s="1"/>
  <c r="C170" i="7" s="1"/>
  <c r="C171" i="7" s="1"/>
  <c r="C172" i="7" s="1"/>
  <c r="C173" i="7" s="1"/>
  <c r="C174" i="7" s="1"/>
  <c r="C175" i="7" s="1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E89" i="7" s="1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86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D87" i="7" s="1"/>
  <c r="E86" i="7" s="1"/>
  <c r="C89" i="7"/>
  <c r="D88" i="7" s="1"/>
  <c r="E87" i="7" s="1"/>
  <c r="C90" i="7"/>
  <c r="D89" i="7" s="1"/>
  <c r="E88" i="7" s="1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72" i="7"/>
  <c r="C127" i="7" l="1"/>
  <c r="B12" i="7" l="1"/>
  <c r="E12" i="7" s="1"/>
  <c r="C142" i="7"/>
  <c r="C143" i="7" s="1"/>
  <c r="C144" i="7" s="1"/>
  <c r="C145" i="7" s="1"/>
  <c r="C146" i="7" s="1"/>
  <c r="C147" i="7" s="1"/>
  <c r="C148" i="7" s="1"/>
  <c r="C149" i="7" s="1"/>
  <c r="C150" i="7" s="1"/>
  <c r="C151" i="7" s="1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D126" i="7"/>
  <c r="C126" i="7"/>
  <c r="B72" i="7" l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A126" i="7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D12" i="7"/>
  <c r="J126" i="7" s="1"/>
  <c r="B126" i="7"/>
  <c r="E126" i="7" s="1"/>
  <c r="B13" i="7"/>
  <c r="E13" i="7" s="1"/>
  <c r="B14" i="7" l="1"/>
  <c r="E14" i="7" s="1"/>
  <c r="D127" i="7"/>
  <c r="B127" i="7"/>
  <c r="E127" i="7" s="1"/>
  <c r="D13" i="7"/>
  <c r="B15" i="7" l="1"/>
  <c r="E15" i="7" s="1"/>
  <c r="D128" i="7"/>
  <c r="J127" i="7"/>
  <c r="K127" i="7" s="1"/>
  <c r="B128" i="7"/>
  <c r="D14" i="7"/>
  <c r="J128" i="7" s="1"/>
  <c r="K128" i="7" s="1"/>
  <c r="B16" i="7" l="1"/>
  <c r="E16" i="7" s="1"/>
  <c r="B129" i="7"/>
  <c r="E129" i="7" s="1"/>
  <c r="D129" i="7"/>
  <c r="N128" i="7"/>
  <c r="O128" i="7" s="1"/>
  <c r="L127" i="7"/>
  <c r="M127" i="7" s="1"/>
  <c r="N127" i="7"/>
  <c r="O127" i="7" s="1"/>
  <c r="E128" i="7"/>
  <c r="D15" i="7"/>
  <c r="J129" i="7" s="1"/>
  <c r="K129" i="7" s="1"/>
  <c r="L128" i="7"/>
  <c r="M128" i="7" s="1"/>
  <c r="B130" i="7" l="1"/>
  <c r="E130" i="7" s="1"/>
  <c r="D130" i="7"/>
  <c r="B17" i="7"/>
  <c r="E17" i="7" s="1"/>
  <c r="N129" i="7"/>
  <c r="O129" i="7" s="1"/>
  <c r="D16" i="7"/>
  <c r="J130" i="7" s="1"/>
  <c r="K130" i="7" s="1"/>
  <c r="L129" i="7"/>
  <c r="M129" i="7" s="1"/>
  <c r="B18" i="7" l="1"/>
  <c r="E18" i="7" s="1"/>
  <c r="D131" i="7"/>
  <c r="B131" i="7"/>
  <c r="E131" i="7" s="1"/>
  <c r="N130" i="7"/>
  <c r="O130" i="7" s="1"/>
  <c r="D17" i="7"/>
  <c r="J131" i="7" s="1"/>
  <c r="K131" i="7" s="1"/>
  <c r="L130" i="7"/>
  <c r="M130" i="7" s="1"/>
  <c r="B19" i="7" l="1"/>
  <c r="E19" i="7" s="1"/>
  <c r="B132" i="7"/>
  <c r="E132" i="7" s="1"/>
  <c r="D132" i="7"/>
  <c r="N131" i="7"/>
  <c r="O131" i="7" s="1"/>
  <c r="D18" i="7"/>
  <c r="J132" i="7" s="1"/>
  <c r="K132" i="7" s="1"/>
  <c r="L131" i="7"/>
  <c r="M131" i="7" s="1"/>
  <c r="B20" i="7" l="1"/>
  <c r="E20" i="7" s="1"/>
  <c r="B133" i="7"/>
  <c r="E133" i="7" s="1"/>
  <c r="D133" i="7"/>
  <c r="N132" i="7"/>
  <c r="O132" i="7" s="1"/>
  <c r="B21" i="7"/>
  <c r="E21" i="7" s="1"/>
  <c r="D19" i="7"/>
  <c r="J133" i="7" s="1"/>
  <c r="K133" i="7" s="1"/>
  <c r="L132" i="7"/>
  <c r="M132" i="7" s="1"/>
  <c r="B134" i="7" l="1"/>
  <c r="E134" i="7" s="1"/>
  <c r="D134" i="7"/>
  <c r="N133" i="7"/>
  <c r="O133" i="7" s="1"/>
  <c r="B22" i="7"/>
  <c r="E22" i="7" s="1"/>
  <c r="D20" i="7"/>
  <c r="J134" i="7" s="1"/>
  <c r="K134" i="7" s="1"/>
  <c r="L133" i="7"/>
  <c r="M133" i="7" s="1"/>
  <c r="B135" i="7" l="1"/>
  <c r="E135" i="7" s="1"/>
  <c r="D135" i="7"/>
  <c r="N134" i="7"/>
  <c r="O134" i="7" s="1"/>
  <c r="B23" i="7"/>
  <c r="E23" i="7" s="1"/>
  <c r="D21" i="7"/>
  <c r="J135" i="7" s="1"/>
  <c r="K135" i="7" s="1"/>
  <c r="L134" i="7"/>
  <c r="M134" i="7" s="1"/>
  <c r="D136" i="7" l="1"/>
  <c r="B136" i="7"/>
  <c r="E136" i="7" s="1"/>
  <c r="N135" i="7"/>
  <c r="O135" i="7" s="1"/>
  <c r="B24" i="7"/>
  <c r="E24" i="7" s="1"/>
  <c r="D22" i="7"/>
  <c r="J136" i="7" s="1"/>
  <c r="K136" i="7" s="1"/>
  <c r="L135" i="7"/>
  <c r="M135" i="7" s="1"/>
  <c r="B137" i="7" l="1"/>
  <c r="E137" i="7" s="1"/>
  <c r="D137" i="7"/>
  <c r="N136" i="7"/>
  <c r="O136" i="7" s="1"/>
  <c r="B25" i="7"/>
  <c r="E25" i="7" s="1"/>
  <c r="D23" i="7"/>
  <c r="J137" i="7" s="1"/>
  <c r="K137" i="7" s="1"/>
  <c r="L136" i="7"/>
  <c r="M136" i="7" s="1"/>
  <c r="D138" i="7" l="1"/>
  <c r="B138" i="7"/>
  <c r="E138" i="7" s="1"/>
  <c r="N137" i="7"/>
  <c r="O137" i="7" s="1"/>
  <c r="B26" i="7"/>
  <c r="E26" i="7" s="1"/>
  <c r="D24" i="7"/>
  <c r="J138" i="7" s="1"/>
  <c r="K138" i="7" s="1"/>
  <c r="L137" i="7"/>
  <c r="M137" i="7" s="1"/>
  <c r="D139" i="7" l="1"/>
  <c r="B139" i="7"/>
  <c r="E139" i="7" s="1"/>
  <c r="N138" i="7"/>
  <c r="O138" i="7" s="1"/>
  <c r="B27" i="7"/>
  <c r="E27" i="7" s="1"/>
  <c r="D25" i="7"/>
  <c r="J139" i="7" s="1"/>
  <c r="K139" i="7" s="1"/>
  <c r="L138" i="7"/>
  <c r="M138" i="7" s="1"/>
  <c r="D140" i="7" l="1"/>
  <c r="B140" i="7"/>
  <c r="E140" i="7" s="1"/>
  <c r="N139" i="7"/>
  <c r="O139" i="7" s="1"/>
  <c r="B28" i="7"/>
  <c r="E28" i="7" s="1"/>
  <c r="D26" i="7"/>
  <c r="J140" i="7" s="1"/>
  <c r="K140" i="7" s="1"/>
  <c r="L139" i="7"/>
  <c r="M139" i="7" s="1"/>
  <c r="D141" i="7" l="1"/>
  <c r="B141" i="7"/>
  <c r="E141" i="7" s="1"/>
  <c r="N140" i="7"/>
  <c r="O140" i="7" s="1"/>
  <c r="B29" i="7"/>
  <c r="E29" i="7" s="1"/>
  <c r="D27" i="7"/>
  <c r="J141" i="7" s="1"/>
  <c r="K141" i="7" s="1"/>
  <c r="L140" i="7"/>
  <c r="M140" i="7" s="1"/>
  <c r="D142" i="7" l="1"/>
  <c r="B142" i="7"/>
  <c r="E142" i="7" s="1"/>
  <c r="D143" i="7"/>
  <c r="N141" i="7"/>
  <c r="O141" i="7" s="1"/>
  <c r="B30" i="7"/>
  <c r="E30" i="7" s="1"/>
  <c r="D28" i="7"/>
  <c r="J142" i="7" s="1"/>
  <c r="L141" i="7"/>
  <c r="M141" i="7" s="1"/>
  <c r="B143" i="7" l="1"/>
  <c r="E143" i="7" s="1"/>
  <c r="D144" i="7"/>
  <c r="N142" i="7"/>
  <c r="O142" i="7" s="1"/>
  <c r="M142" i="7"/>
  <c r="L142" i="7"/>
  <c r="K142" i="7"/>
  <c r="B144" i="7"/>
  <c r="E144" i="7" s="1"/>
  <c r="B31" i="7"/>
  <c r="E31" i="7" s="1"/>
  <c r="D29" i="7"/>
  <c r="J143" i="7" s="1"/>
  <c r="D145" i="7" l="1"/>
  <c r="L143" i="7"/>
  <c r="M143" i="7" s="1"/>
  <c r="K143" i="7"/>
  <c r="N143" i="7"/>
  <c r="O143" i="7" s="1"/>
  <c r="B145" i="7"/>
  <c r="E145" i="7" s="1"/>
  <c r="B32" i="7"/>
  <c r="E32" i="7" s="1"/>
  <c r="D30" i="7"/>
  <c r="J144" i="7" s="1"/>
  <c r="D146" i="7" l="1"/>
  <c r="K144" i="7"/>
  <c r="M144" i="7"/>
  <c r="O144" i="7"/>
  <c r="L144" i="7"/>
  <c r="N144" i="7"/>
  <c r="B146" i="7"/>
  <c r="E146" i="7" s="1"/>
  <c r="B33" i="7"/>
  <c r="E33" i="7" s="1"/>
  <c r="D31" i="7"/>
  <c r="J145" i="7" s="1"/>
  <c r="D147" i="7" l="1"/>
  <c r="M145" i="7"/>
  <c r="L145" i="7"/>
  <c r="N145" i="7"/>
  <c r="K145" i="7"/>
  <c r="O145" i="7"/>
  <c r="B147" i="7"/>
  <c r="E147" i="7" s="1"/>
  <c r="B34" i="7"/>
  <c r="E34" i="7" s="1"/>
  <c r="D32" i="7"/>
  <c r="D148" i="7" l="1"/>
  <c r="D33" i="7"/>
  <c r="J147" i="7" s="1"/>
  <c r="J146" i="7"/>
  <c r="B148" i="7"/>
  <c r="E148" i="7" s="1"/>
  <c r="B35" i="7"/>
  <c r="E35" i="7" s="1"/>
  <c r="D149" i="7" l="1"/>
  <c r="N146" i="7"/>
  <c r="K146" i="7"/>
  <c r="M146" i="7"/>
  <c r="L146" i="7"/>
  <c r="O146" i="7"/>
  <c r="K147" i="7"/>
  <c r="L147" i="7"/>
  <c r="O147" i="7"/>
  <c r="N147" i="7"/>
  <c r="M147" i="7"/>
  <c r="B149" i="7"/>
  <c r="E149" i="7" s="1"/>
  <c r="B36" i="7"/>
  <c r="E36" i="7" s="1"/>
  <c r="D34" i="7"/>
  <c r="J148" i="7" s="1"/>
  <c r="D150" i="7" l="1"/>
  <c r="O148" i="7"/>
  <c r="L148" i="7"/>
  <c r="K148" i="7"/>
  <c r="M148" i="7"/>
  <c r="N148" i="7"/>
  <c r="B150" i="7"/>
  <c r="E150" i="7" s="1"/>
  <c r="B37" i="7"/>
  <c r="D35" i="7"/>
  <c r="E37" i="7" l="1"/>
  <c r="B38" i="7"/>
  <c r="D151" i="7"/>
  <c r="D36" i="7"/>
  <c r="J150" i="7" s="1"/>
  <c r="J149" i="7"/>
  <c r="B151" i="7"/>
  <c r="E151" i="7" s="1"/>
  <c r="D152" i="7" l="1"/>
  <c r="B152" i="7"/>
  <c r="E152" i="7" s="1"/>
  <c r="E38" i="7"/>
  <c r="B39" i="7"/>
  <c r="L149" i="7"/>
  <c r="M149" i="7"/>
  <c r="N149" i="7"/>
  <c r="K149" i="7"/>
  <c r="O149" i="7"/>
  <c r="L150" i="7"/>
  <c r="N150" i="7"/>
  <c r="O150" i="7"/>
  <c r="K150" i="7"/>
  <c r="M150" i="7"/>
  <c r="D37" i="7"/>
  <c r="J151" i="7" s="1"/>
  <c r="B153" i="7" l="1"/>
  <c r="D153" i="7"/>
  <c r="E153" i="7"/>
  <c r="B40" i="7"/>
  <c r="E39" i="7"/>
  <c r="D38" i="7"/>
  <c r="D39" i="7" s="1"/>
  <c r="O151" i="7"/>
  <c r="K151" i="7"/>
  <c r="L151" i="7"/>
  <c r="N151" i="7"/>
  <c r="M151" i="7"/>
  <c r="D154" i="7" l="1"/>
  <c r="B154" i="7"/>
  <c r="E154" i="7" s="1"/>
  <c r="E40" i="7"/>
  <c r="D40" i="7"/>
  <c r="B41" i="7"/>
  <c r="A105" i="3"/>
  <c r="C105" i="3" s="1"/>
  <c r="B105" i="3"/>
  <c r="C103" i="3"/>
  <c r="D155" i="7" l="1"/>
  <c r="B155" i="7"/>
  <c r="E155" i="7"/>
  <c r="B42" i="7"/>
  <c r="D41" i="7"/>
  <c r="E41" i="7"/>
  <c r="A106" i="3"/>
  <c r="B156" i="7" l="1"/>
  <c r="D156" i="7"/>
  <c r="E156" i="7"/>
  <c r="B43" i="7"/>
  <c r="D42" i="7"/>
  <c r="E42" i="7"/>
  <c r="C106" i="3"/>
  <c r="B106" i="3"/>
  <c r="A107" i="3"/>
  <c r="B157" i="7" l="1"/>
  <c r="D157" i="7"/>
  <c r="E157" i="7"/>
  <c r="D43" i="7"/>
  <c r="B44" i="7"/>
  <c r="E43" i="7"/>
  <c r="C107" i="3"/>
  <c r="B107" i="3"/>
  <c r="A108" i="3"/>
  <c r="C108" i="3" s="1"/>
  <c r="D158" i="7" l="1"/>
  <c r="B158" i="7"/>
  <c r="E158" i="7"/>
  <c r="E44" i="7"/>
  <c r="D44" i="7"/>
  <c r="B45" i="7"/>
  <c r="B108" i="3"/>
  <c r="A109" i="3"/>
  <c r="C109" i="3" s="1"/>
  <c r="D159" i="7" l="1"/>
  <c r="B159" i="7"/>
  <c r="E159" i="7"/>
  <c r="B46" i="7"/>
  <c r="E45" i="7"/>
  <c r="D45" i="7"/>
  <c r="B109" i="3"/>
  <c r="A110" i="3"/>
  <c r="C110" i="3" s="1"/>
  <c r="D160" i="7" l="1"/>
  <c r="B160" i="7"/>
  <c r="E160" i="7"/>
  <c r="E46" i="7"/>
  <c r="B47" i="7"/>
  <c r="D46" i="7"/>
  <c r="B110" i="3"/>
  <c r="A111" i="3"/>
  <c r="C111" i="3" s="1"/>
  <c r="D161" i="7" l="1"/>
  <c r="B161" i="7"/>
  <c r="E161" i="7"/>
  <c r="B48" i="7"/>
  <c r="D47" i="7"/>
  <c r="E47" i="7"/>
  <c r="B111" i="3"/>
  <c r="A112" i="3"/>
  <c r="C112" i="3" s="1"/>
  <c r="D162" i="7" l="1"/>
  <c r="B162" i="7"/>
  <c r="E162" i="7"/>
  <c r="E48" i="7"/>
  <c r="D48" i="7"/>
  <c r="B49" i="7"/>
  <c r="B112" i="3"/>
  <c r="A113" i="3"/>
  <c r="C113" i="3" s="1"/>
  <c r="D163" i="7" l="1"/>
  <c r="B163" i="7"/>
  <c r="E163" i="7"/>
  <c r="B50" i="7"/>
  <c r="D49" i="7"/>
  <c r="E49" i="7"/>
  <c r="B113" i="3"/>
  <c r="A114" i="3"/>
  <c r="C114" i="3" s="1"/>
  <c r="D164" i="7" l="1"/>
  <c r="B164" i="7"/>
  <c r="E164" i="7"/>
  <c r="D50" i="7"/>
  <c r="B51" i="7"/>
  <c r="E50" i="7"/>
  <c r="B114" i="3"/>
  <c r="A115" i="3"/>
  <c r="C115" i="3" s="1"/>
  <c r="D165" i="7" l="1"/>
  <c r="B165" i="7"/>
  <c r="E165" i="7"/>
  <c r="D51" i="7"/>
  <c r="E51" i="7"/>
  <c r="B52" i="7"/>
  <c r="B115" i="3"/>
  <c r="A116" i="3"/>
  <c r="C116" i="3" s="1"/>
  <c r="D166" i="7" l="1"/>
  <c r="B166" i="7"/>
  <c r="E166" i="7"/>
  <c r="E52" i="7"/>
  <c r="D52" i="7"/>
  <c r="B53" i="7"/>
  <c r="B116" i="3"/>
  <c r="A117" i="3"/>
  <c r="C117" i="3" s="1"/>
  <c r="D167" i="7" l="1"/>
  <c r="B167" i="7"/>
  <c r="E167" i="7"/>
  <c r="B54" i="7"/>
  <c r="E53" i="7"/>
  <c r="D53" i="7"/>
  <c r="B117" i="3"/>
  <c r="A118" i="3"/>
  <c r="C118" i="3" s="1"/>
  <c r="D168" i="7" l="1"/>
  <c r="B168" i="7"/>
  <c r="E168" i="7"/>
  <c r="E54" i="7"/>
  <c r="D54" i="7"/>
  <c r="B55" i="7"/>
  <c r="B118" i="3"/>
  <c r="A119" i="3"/>
  <c r="C119" i="3" s="1"/>
  <c r="D169" i="7" l="1"/>
  <c r="B169" i="7"/>
  <c r="E169" i="7"/>
  <c r="D55" i="7"/>
  <c r="E55" i="7"/>
  <c r="B56" i="7"/>
  <c r="B119" i="3"/>
  <c r="A120" i="3"/>
  <c r="C120" i="3" s="1"/>
  <c r="D170" i="7" l="1"/>
  <c r="B170" i="7"/>
  <c r="E170" i="7"/>
  <c r="E56" i="7"/>
  <c r="D56" i="7"/>
  <c r="B57" i="7"/>
  <c r="B120" i="3"/>
  <c r="A121" i="3"/>
  <c r="C121" i="3" s="1"/>
  <c r="D171" i="7" l="1"/>
  <c r="B171" i="7"/>
  <c r="E171" i="7"/>
  <c r="B58" i="7"/>
  <c r="D57" i="7"/>
  <c r="E57" i="7"/>
  <c r="B121" i="3"/>
  <c r="A122" i="3"/>
  <c r="C122" i="3" s="1"/>
  <c r="D172" i="7" l="1"/>
  <c r="B172" i="7"/>
  <c r="E172" i="7"/>
  <c r="B59" i="7"/>
  <c r="D58" i="7"/>
  <c r="E58" i="7"/>
  <c r="B122" i="3"/>
  <c r="A123" i="3"/>
  <c r="C123" i="3" s="1"/>
  <c r="D173" i="7" l="1"/>
  <c r="B173" i="7"/>
  <c r="E173" i="7"/>
  <c r="D59" i="7"/>
  <c r="E59" i="7"/>
  <c r="B60" i="7"/>
  <c r="B123" i="3"/>
  <c r="A124" i="3"/>
  <c r="C124" i="3" s="1"/>
  <c r="D174" i="7" l="1"/>
  <c r="B174" i="7"/>
  <c r="E174" i="7"/>
  <c r="E60" i="7"/>
  <c r="B61" i="7"/>
  <c r="D60" i="7"/>
  <c r="B124" i="3"/>
  <c r="A125" i="3"/>
  <c r="C125" i="3" s="1"/>
  <c r="D175" i="7" l="1"/>
  <c r="B175" i="7"/>
  <c r="E175" i="7" s="1"/>
  <c r="B62" i="7"/>
  <c r="D61" i="7"/>
  <c r="E61" i="7"/>
  <c r="B125" i="3"/>
  <c r="A126" i="3"/>
  <c r="C126" i="3" s="1"/>
  <c r="D176" i="7" l="1"/>
  <c r="B176" i="7"/>
  <c r="E176" i="7" s="1"/>
  <c r="E62" i="7"/>
  <c r="D62" i="7"/>
  <c r="B126" i="3"/>
  <c r="A127" i="3"/>
  <c r="C127" i="3" s="1"/>
  <c r="B127" i="3" l="1"/>
  <c r="A128" i="3"/>
  <c r="C128" i="3" s="1"/>
  <c r="B128" i="3" l="1"/>
  <c r="A129" i="3"/>
  <c r="C129" i="3" s="1"/>
  <c r="B129" i="3" l="1"/>
  <c r="A130" i="3"/>
  <c r="C130" i="3" s="1"/>
  <c r="B130" i="3" l="1"/>
  <c r="A131" i="3"/>
  <c r="C131" i="3" s="1"/>
  <c r="B131" i="3" l="1"/>
  <c r="A132" i="3"/>
  <c r="C132" i="3" s="1"/>
  <c r="B132" i="3" l="1"/>
  <c r="A133" i="3"/>
  <c r="C133" i="3" s="1"/>
  <c r="B133" i="3" l="1"/>
  <c r="A134" i="3"/>
  <c r="C134" i="3" s="1"/>
  <c r="B134" i="3" l="1"/>
  <c r="A135" i="3"/>
  <c r="C135" i="3" s="1"/>
  <c r="B135" i="3" l="1"/>
  <c r="A136" i="3"/>
  <c r="C136" i="3" s="1"/>
  <c r="B136" i="3" l="1"/>
  <c r="A137" i="3"/>
  <c r="C137" i="3" s="1"/>
  <c r="B137" i="3" l="1"/>
  <c r="A138" i="3"/>
  <c r="C138" i="3" s="1"/>
  <c r="B138" i="3" l="1"/>
  <c r="A139" i="3"/>
  <c r="C139" i="3" s="1"/>
  <c r="B139" i="3" l="1"/>
  <c r="A140" i="3"/>
  <c r="C140" i="3" s="1"/>
  <c r="B140" i="3" l="1"/>
  <c r="A141" i="3"/>
  <c r="C141" i="3" s="1"/>
  <c r="B141" i="3" l="1"/>
  <c r="A142" i="3"/>
  <c r="C142" i="3" s="1"/>
  <c r="B142" i="3" l="1"/>
  <c r="A143" i="3"/>
  <c r="C143" i="3" s="1"/>
  <c r="B143" i="3" l="1"/>
  <c r="A144" i="3"/>
  <c r="C144" i="3" s="1"/>
  <c r="B144" i="3" l="1"/>
  <c r="A145" i="3"/>
  <c r="C145" i="3" s="1"/>
  <c r="B145" i="3" l="1"/>
  <c r="A146" i="3"/>
  <c r="C146" i="3" s="1"/>
  <c r="B146" i="3" l="1"/>
  <c r="A147" i="3"/>
  <c r="C147" i="3" s="1"/>
  <c r="B147" i="3" l="1"/>
  <c r="A148" i="3"/>
  <c r="C148" i="3" s="1"/>
  <c r="B148" i="3" l="1"/>
  <c r="A149" i="3"/>
  <c r="C149" i="3" s="1"/>
  <c r="B149" i="3" l="1"/>
  <c r="A150" i="3"/>
  <c r="C150" i="3" s="1"/>
  <c r="B150" i="3" l="1"/>
  <c r="A151" i="3"/>
  <c r="C151" i="3" s="1"/>
  <c r="B10" i="3"/>
  <c r="B11" i="3" s="1"/>
  <c r="B151" i="3" l="1"/>
  <c r="D10" i="3"/>
  <c r="E10" i="3"/>
  <c r="A152" i="3"/>
  <c r="C152" i="3" s="1"/>
  <c r="B152" i="3" l="1"/>
  <c r="E11" i="3"/>
  <c r="D11" i="3"/>
  <c r="B12" i="3"/>
  <c r="A153" i="3"/>
  <c r="C153" i="3" s="1"/>
  <c r="B153" i="3" l="1"/>
  <c r="E12" i="3"/>
  <c r="D12" i="3"/>
  <c r="A154" i="3"/>
  <c r="C154" i="3" s="1"/>
  <c r="B13" i="3"/>
  <c r="E13" i="3" s="1"/>
  <c r="B154" i="3" l="1"/>
  <c r="D13" i="3"/>
  <c r="A155" i="3"/>
  <c r="C155" i="3" s="1"/>
  <c r="B14" i="3"/>
  <c r="E14" i="3" s="1"/>
  <c r="B155" i="3" l="1"/>
  <c r="D14" i="3"/>
  <c r="B15" i="3"/>
  <c r="E15" i="3" s="1"/>
  <c r="A156" i="3"/>
  <c r="C156" i="3" s="1"/>
  <c r="B156" i="3" l="1"/>
  <c r="D15" i="3"/>
  <c r="A157" i="3"/>
  <c r="C157" i="3" s="1"/>
  <c r="B16" i="3"/>
  <c r="E16" i="3" s="1"/>
  <c r="B157" i="3" l="1"/>
  <c r="D16" i="3"/>
  <c r="A158" i="3"/>
  <c r="C158" i="3" s="1"/>
  <c r="B17" i="3"/>
  <c r="E17" i="3" s="1"/>
  <c r="B158" i="3" l="1"/>
  <c r="D17" i="3"/>
  <c r="B18" i="3"/>
  <c r="E18" i="3" s="1"/>
  <c r="A159" i="3"/>
  <c r="C159" i="3" s="1"/>
  <c r="B159" i="3" l="1"/>
  <c r="D18" i="3"/>
  <c r="A160" i="3"/>
  <c r="C160" i="3" s="1"/>
  <c r="B19" i="3"/>
  <c r="E19" i="3" s="1"/>
  <c r="B160" i="3" l="1"/>
  <c r="D19" i="3"/>
  <c r="A161" i="3"/>
  <c r="C161" i="3" s="1"/>
  <c r="B20" i="3"/>
  <c r="E20" i="3" s="1"/>
  <c r="B161" i="3" l="1"/>
  <c r="D20" i="3"/>
  <c r="B21" i="3"/>
  <c r="A162" i="3"/>
  <c r="C162" i="3" s="1"/>
  <c r="B162" i="3" l="1"/>
  <c r="D21" i="3"/>
  <c r="E21" i="3"/>
  <c r="A163" i="3"/>
  <c r="C163" i="3" s="1"/>
  <c r="B22" i="3"/>
  <c r="B163" i="3" l="1"/>
  <c r="D22" i="3"/>
  <c r="E22" i="3"/>
  <c r="A164" i="3"/>
  <c r="C164" i="3" s="1"/>
  <c r="B23" i="3"/>
  <c r="B164" i="3" l="1"/>
  <c r="D23" i="3"/>
  <c r="E23" i="3"/>
  <c r="B24" i="3"/>
  <c r="A165" i="3"/>
  <c r="C165" i="3" s="1"/>
  <c r="B165" i="3" l="1"/>
  <c r="D24" i="3"/>
  <c r="E24" i="3"/>
  <c r="A166" i="3"/>
  <c r="C166" i="3" s="1"/>
  <c r="B25" i="3"/>
  <c r="B166" i="3" l="1"/>
  <c r="D25" i="3"/>
  <c r="E25" i="3"/>
  <c r="B26" i="3"/>
  <c r="A167" i="3"/>
  <c r="C167" i="3" s="1"/>
  <c r="B167" i="3" l="1"/>
  <c r="D26" i="3"/>
  <c r="E26" i="3"/>
  <c r="A168" i="3"/>
  <c r="C168" i="3" s="1"/>
  <c r="B27" i="3"/>
  <c r="B168" i="3" l="1"/>
  <c r="D27" i="3"/>
  <c r="E27" i="3"/>
  <c r="B28" i="3"/>
  <c r="A169" i="3"/>
  <c r="C169" i="3" s="1"/>
  <c r="B169" i="3" l="1"/>
  <c r="D28" i="3"/>
  <c r="E28" i="3"/>
  <c r="A170" i="3"/>
  <c r="C170" i="3" s="1"/>
  <c r="B29" i="3"/>
  <c r="B170" i="3" l="1"/>
  <c r="D29" i="3"/>
  <c r="E29" i="3"/>
  <c r="B30" i="3"/>
  <c r="A171" i="3"/>
  <c r="C171" i="3" s="1"/>
  <c r="B171" i="3" l="1"/>
  <c r="D30" i="3"/>
  <c r="E30" i="3"/>
  <c r="A172" i="3"/>
  <c r="C172" i="3" s="1"/>
  <c r="B31" i="3"/>
  <c r="B172" i="3" l="1"/>
  <c r="D31" i="3"/>
  <c r="E31" i="3"/>
  <c r="B32" i="3"/>
  <c r="A173" i="3"/>
  <c r="C173" i="3" s="1"/>
  <c r="B173" i="3" l="1"/>
  <c r="D32" i="3"/>
  <c r="E32" i="3"/>
  <c r="A174" i="3"/>
  <c r="C174" i="3" s="1"/>
  <c r="B33" i="3"/>
  <c r="B174" i="3" l="1"/>
  <c r="D33" i="3"/>
  <c r="E33" i="3"/>
  <c r="B34" i="3"/>
  <c r="A175" i="3"/>
  <c r="C175" i="3" s="1"/>
  <c r="B175" i="3" l="1"/>
  <c r="D34" i="3"/>
  <c r="E34" i="3"/>
  <c r="A176" i="3"/>
  <c r="C176" i="3" s="1"/>
  <c r="B35" i="3"/>
  <c r="B176" i="3" l="1"/>
  <c r="D35" i="3"/>
  <c r="E35" i="3"/>
  <c r="B36" i="3"/>
  <c r="D36" i="3" s="1"/>
  <c r="A177" i="3"/>
  <c r="C177" i="3" s="1"/>
  <c r="B177" i="3" l="1"/>
  <c r="A178" i="3"/>
  <c r="C178" i="3" s="1"/>
  <c r="E36" i="3"/>
  <c r="B37" i="3"/>
  <c r="D37" i="3" s="1"/>
  <c r="B178" i="3" l="1"/>
  <c r="E37" i="3"/>
  <c r="B38" i="3"/>
  <c r="D38" i="3" s="1"/>
  <c r="A179" i="3"/>
  <c r="C179" i="3" s="1"/>
  <c r="B179" i="3" l="1"/>
  <c r="A180" i="3"/>
  <c r="C180" i="3" s="1"/>
  <c r="E38" i="3"/>
  <c r="B39" i="3"/>
  <c r="D39" i="3" s="1"/>
  <c r="B180" i="3" l="1"/>
  <c r="E39" i="3"/>
  <c r="B40" i="3"/>
  <c r="D40" i="3" s="1"/>
  <c r="E40" i="3" l="1"/>
  <c r="B41" i="3"/>
  <c r="D41" i="3" s="1"/>
  <c r="B42" i="3" l="1"/>
  <c r="D42" i="3" s="1"/>
  <c r="E41" i="3"/>
  <c r="E42" i="3" l="1"/>
  <c r="B43" i="3"/>
  <c r="D43" i="3" s="1"/>
  <c r="B44" i="3" l="1"/>
  <c r="D44" i="3" s="1"/>
  <c r="E43" i="3"/>
  <c r="E44" i="3" l="1"/>
  <c r="B45" i="3"/>
  <c r="D45" i="3" s="1"/>
  <c r="B46" i="3" l="1"/>
  <c r="D46" i="3" s="1"/>
  <c r="E45" i="3"/>
  <c r="E46" i="3" l="1"/>
  <c r="B47" i="3"/>
  <c r="D47" i="3" s="1"/>
  <c r="B48" i="3" l="1"/>
  <c r="D48" i="3" s="1"/>
  <c r="E47" i="3"/>
  <c r="B49" i="3" l="1"/>
  <c r="D49" i="3" s="1"/>
  <c r="E48" i="3"/>
  <c r="B50" i="3" l="1"/>
  <c r="D50" i="3" s="1"/>
  <c r="E49" i="3"/>
  <c r="B51" i="3" l="1"/>
  <c r="D51" i="3" s="1"/>
  <c r="E50" i="3"/>
  <c r="E51" i="3" l="1"/>
  <c r="B52" i="3"/>
  <c r="D52" i="3" s="1"/>
  <c r="B53" i="3" l="1"/>
  <c r="D53" i="3" s="1"/>
  <c r="E52" i="3"/>
  <c r="B54" i="3" l="1"/>
  <c r="D54" i="3" s="1"/>
  <c r="E53" i="3"/>
  <c r="E54" i="3" l="1"/>
  <c r="B55" i="3"/>
  <c r="D55" i="3" s="1"/>
  <c r="B56" i="3" l="1"/>
  <c r="D56" i="3" s="1"/>
  <c r="E55" i="3"/>
  <c r="B57" i="3" l="1"/>
  <c r="D57" i="3" s="1"/>
  <c r="E56" i="3"/>
  <c r="E57" i="3" l="1"/>
  <c r="B58" i="3"/>
  <c r="D58" i="3" s="1"/>
  <c r="B59" i="3" l="1"/>
  <c r="D59" i="3" s="1"/>
  <c r="E58" i="3"/>
  <c r="E59" i="3" l="1"/>
  <c r="B60" i="3"/>
  <c r="D60" i="3" s="1"/>
  <c r="E60" i="3" l="1"/>
  <c r="B61" i="3"/>
  <c r="D61" i="3" s="1"/>
  <c r="B62" i="3" l="1"/>
  <c r="D62" i="3" s="1"/>
  <c r="E61" i="3"/>
  <c r="E62" i="3" l="1"/>
  <c r="B63" i="3"/>
  <c r="D63" i="3" s="1"/>
  <c r="E63" i="3" l="1"/>
  <c r="B64" i="3"/>
  <c r="D64" i="3" s="1"/>
  <c r="B65" i="3" l="1"/>
  <c r="D65" i="3" s="1"/>
  <c r="E64" i="3"/>
  <c r="E65" i="3" l="1"/>
  <c r="B66" i="3"/>
  <c r="D66" i="3" s="1"/>
  <c r="E66" i="3" l="1"/>
  <c r="B67" i="3"/>
  <c r="D67" i="3" s="1"/>
  <c r="E67" i="3" l="1"/>
  <c r="B68" i="3"/>
  <c r="D68" i="3" s="1"/>
  <c r="E68" i="3" l="1"/>
  <c r="B69" i="3"/>
  <c r="D69" i="3" s="1"/>
  <c r="E69" i="3" l="1"/>
  <c r="B70" i="3"/>
  <c r="D70" i="3" s="1"/>
  <c r="B71" i="3" l="1"/>
  <c r="D71" i="3" s="1"/>
  <c r="E70" i="3"/>
  <c r="E71" i="3" l="1"/>
  <c r="B72" i="3"/>
  <c r="D72" i="3" s="1"/>
  <c r="E72" i="3" l="1"/>
  <c r="B73" i="3"/>
  <c r="D73" i="3" s="1"/>
  <c r="E73" i="3" l="1"/>
  <c r="B74" i="3"/>
  <c r="D74" i="3" s="1"/>
  <c r="B75" i="3" l="1"/>
  <c r="D75" i="3" s="1"/>
  <c r="E74" i="3"/>
  <c r="E75" i="3" l="1"/>
  <c r="B76" i="3"/>
  <c r="D76" i="3" s="1"/>
  <c r="E76" i="3" l="1"/>
  <c r="B77" i="3"/>
  <c r="D77" i="3" s="1"/>
  <c r="E77" i="3" l="1"/>
  <c r="B78" i="3"/>
  <c r="D78" i="3" s="1"/>
  <c r="E78" i="3" l="1"/>
  <c r="B79" i="3"/>
  <c r="D79" i="3" s="1"/>
  <c r="E79" i="3" l="1"/>
  <c r="B80" i="3"/>
  <c r="D80" i="3" s="1"/>
  <c r="E80" i="3" l="1"/>
  <c r="B81" i="3"/>
  <c r="D81" i="3" s="1"/>
  <c r="E81" i="3" l="1"/>
  <c r="B82" i="3"/>
  <c r="D82" i="3" s="1"/>
  <c r="E82" i="3" l="1"/>
  <c r="B83" i="3"/>
  <c r="D83" i="3" s="1"/>
  <c r="E83" i="3" l="1"/>
  <c r="B84" i="3"/>
  <c r="D84" i="3" s="1"/>
  <c r="E84" i="3" l="1"/>
  <c r="B85" i="3"/>
  <c r="D85" i="3" s="1"/>
  <c r="E85" i="3" l="1"/>
  <c r="N126" i="7" l="1"/>
  <c r="O126" i="7" s="1"/>
  <c r="O152" i="7" s="1"/>
  <c r="K126" i="7"/>
  <c r="K152" i="7" s="1"/>
  <c r="L126" i="7"/>
  <c r="M126" i="7" s="1"/>
  <c r="M152" i="7" s="1"/>
  <c r="M153" i="7" l="1"/>
  <c r="L10" i="7" s="1"/>
  <c r="O153" i="7"/>
  <c r="N10" i="7" s="1"/>
</calcChain>
</file>

<file path=xl/comments1.xml><?xml version="1.0" encoding="utf-8"?>
<comments xmlns="http://schemas.openxmlformats.org/spreadsheetml/2006/main">
  <authors>
    <author>kalmanNoDom</author>
  </authors>
  <commentList>
    <comment ref="B2" authorId="0">
      <text>
        <r>
          <rPr>
            <b/>
            <sz val="8"/>
            <color indexed="81"/>
            <rFont val="Tahoma"/>
            <family val="2"/>
          </rPr>
          <t>Only edit contents of yellow boxes.
To modify an existing model change the parameters in yellow boxes.
To create a new model, follow this outline:
1.  Delete all the parameters for the model(s).
2.  Adjust the highest and lowest n values.
3.  Enter values for the parameters.</t>
        </r>
      </text>
    </comment>
    <comment ref="O6" authorId="0">
      <text>
        <r>
          <rPr>
            <b/>
            <sz val="8"/>
            <color indexed="81"/>
            <rFont val="Tahoma"/>
            <family val="2"/>
          </rPr>
          <t xml:space="preserve">Note: if the lowest </t>
        </r>
        <r>
          <rPr>
            <b/>
            <i/>
            <sz val="8"/>
            <color indexed="81"/>
            <rFont val="Tahoma"/>
            <family val="2"/>
          </rPr>
          <t>n</t>
        </r>
        <r>
          <rPr>
            <b/>
            <sz val="8"/>
            <color indexed="81"/>
            <rFont val="Tahoma"/>
            <family val="2"/>
          </rPr>
          <t xml:space="preserve"> is not 0, then the initial value will not be </t>
        </r>
        <r>
          <rPr>
            <b/>
            <i/>
            <sz val="8"/>
            <color indexed="81"/>
            <rFont val="Tahoma"/>
            <family val="2"/>
          </rPr>
          <t>a</t>
        </r>
        <r>
          <rPr>
            <b/>
            <vertAlign val="subscript"/>
            <sz val="8"/>
            <color indexed="81"/>
            <rFont val="Tahoma"/>
            <family val="2"/>
          </rPr>
          <t>0</t>
        </r>
        <r>
          <rPr>
            <b/>
            <sz val="8"/>
            <color indexed="81"/>
            <rFont val="Tahoma"/>
            <family val="2"/>
          </rPr>
          <t xml:space="preserve">.  For example, if the lowest </t>
        </r>
        <r>
          <rPr>
            <b/>
            <i/>
            <sz val="8"/>
            <color indexed="81"/>
            <rFont val="Tahoma"/>
            <family val="2"/>
          </rPr>
          <t>n</t>
        </r>
        <r>
          <rPr>
            <b/>
            <sz val="8"/>
            <color indexed="81"/>
            <rFont val="Tahoma"/>
            <family val="2"/>
          </rPr>
          <t xml:space="preserve"> is 3, then the initial value will be </t>
        </r>
        <r>
          <rPr>
            <b/>
            <i/>
            <sz val="8"/>
            <color indexed="81"/>
            <rFont val="Tahoma"/>
            <family val="2"/>
          </rPr>
          <t>a</t>
        </r>
        <r>
          <rPr>
            <b/>
            <vertAlign val="subscript"/>
            <sz val="8"/>
            <color indexed="81"/>
            <rFont val="Tahoma"/>
            <family val="2"/>
          </rPr>
          <t>3</t>
        </r>
        <r>
          <rPr>
            <b/>
            <sz val="8"/>
            <color indexed="81"/>
            <rFont val="Tahoma"/>
            <family val="2"/>
          </rPr>
          <t xml:space="preserve">.  This means that the table of first and second differences must be extended back to </t>
        </r>
        <r>
          <rPr>
            <b/>
            <i/>
            <sz val="8"/>
            <color indexed="81"/>
            <rFont val="Tahoma"/>
            <family val="2"/>
          </rPr>
          <t>n</t>
        </r>
        <r>
          <rPr>
            <b/>
            <sz val="8"/>
            <color indexed="81"/>
            <rFont val="Tahoma"/>
            <family val="2"/>
          </rPr>
          <t xml:space="preserve"> = 0, so that the correct value of </t>
        </r>
        <r>
          <rPr>
            <b/>
            <i/>
            <sz val="8"/>
            <color indexed="81"/>
            <rFont val="Tahoma"/>
            <family val="2"/>
          </rPr>
          <t>a</t>
        </r>
        <r>
          <rPr>
            <b/>
            <vertAlign val="subscript"/>
            <sz val="8"/>
            <color indexed="81"/>
            <rFont val="Tahoma"/>
            <family val="2"/>
          </rPr>
          <t>0</t>
        </r>
        <r>
          <rPr>
            <b/>
            <sz val="8"/>
            <color indexed="81"/>
            <rFont val="Tahoma"/>
            <family val="2"/>
          </rPr>
          <t xml:space="preserve">  can be found</t>
        </r>
        <r>
          <rPr>
            <b/>
            <sz val="8"/>
            <color indexed="81"/>
            <rFont val="Tahoma"/>
            <family val="2"/>
          </rPr>
          <t>.</t>
        </r>
      </text>
    </comment>
  </commentList>
</comments>
</file>

<file path=xl/comments2.xml><?xml version="1.0" encoding="utf-8"?>
<comments xmlns="http://schemas.openxmlformats.org/spreadsheetml/2006/main">
  <authors>
    <author>kalmanNoDom</author>
  </authors>
  <commentList>
    <comment ref="A1" authorId="0">
      <text>
        <r>
          <rPr>
            <b/>
            <sz val="8"/>
            <color indexed="81"/>
            <rFont val="Tahoma"/>
            <family val="2"/>
          </rPr>
          <t>Only edit contents of yellow boxes.
To modify an existing model change the parameters in yellow boxes.
To create a new model, follow this outline:
1.  Delete all the parameters for the model(s).
2.  Adjust the highest and lowest n values.
3.  Enter values for the parameters.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8" authorId="0">
      <text>
        <r>
          <rPr>
            <b/>
            <sz val="8"/>
            <color indexed="81"/>
            <rFont val="Tahoma"/>
            <family val="2"/>
          </rPr>
          <t>Note: if the lowest n is not 0, then the initial value will not be a0.  For example, if the lowest n is 3, then the initial value will be a3.  This means that the table of first and second differences must be extended back to n = 0, so that the correct value of a0  can be found.</t>
        </r>
      </text>
    </comment>
  </commentList>
</comments>
</file>

<file path=xl/sharedStrings.xml><?xml version="1.0" encoding="utf-8"?>
<sst xmlns="http://schemas.openxmlformats.org/spreadsheetml/2006/main" count="67" uniqueCount="43">
  <si>
    <t>Initial value =</t>
  </si>
  <si>
    <t>n</t>
  </si>
  <si>
    <t xml:space="preserve">Difference Equation: </t>
  </si>
  <si>
    <t xml:space="preserve">Functional Equation: </t>
  </si>
  <si>
    <t>position number</t>
  </si>
  <si>
    <t>terms based on diff eqn</t>
  </si>
  <si>
    <t>terms based on func eqn</t>
  </si>
  <si>
    <t>data values</t>
  </si>
  <si>
    <t>+</t>
  </si>
  <si>
    <r>
      <t xml:space="preserve">Lowest </t>
    </r>
    <r>
      <rPr>
        <i/>
        <sz val="12"/>
        <rFont val="Geneva"/>
      </rPr>
      <t>n</t>
    </r>
    <r>
      <rPr>
        <sz val="12"/>
        <rFont val="Geneva"/>
      </rPr>
      <t xml:space="preserve"> =</t>
    </r>
  </si>
  <si>
    <r>
      <t xml:space="preserve">Highest </t>
    </r>
    <r>
      <rPr>
        <i/>
        <sz val="12"/>
        <rFont val="Geneva"/>
      </rPr>
      <t>n</t>
    </r>
    <r>
      <rPr>
        <sz val="12"/>
        <rFont val="Geneva"/>
      </rPr>
      <t xml:space="preserve"> =</t>
    </r>
  </si>
  <si>
    <t>step size =</t>
  </si>
  <si>
    <t>Plotpoints</t>
  </si>
  <si>
    <t>diff eqn</t>
  </si>
  <si>
    <t>func eqn</t>
  </si>
  <si>
    <t xml:space="preserve">Quadratic Growth </t>
  </si>
  <si>
    <t>Study various quadratic growth models by editing the yellow cells.</t>
  </si>
  <si>
    <t>n(n-1)/2</t>
  </si>
  <si>
    <r>
      <rPr>
        <i/>
        <sz val="12"/>
        <rFont val="Geneva"/>
      </rPr>
      <t>n</t>
    </r>
    <r>
      <rPr>
        <sz val="12"/>
        <rFont val="Geneva"/>
      </rPr>
      <t>(</t>
    </r>
    <r>
      <rPr>
        <i/>
        <sz val="12"/>
        <rFont val="Geneva"/>
      </rPr>
      <t>n</t>
    </r>
    <r>
      <rPr>
        <sz val="12"/>
        <rFont val="Geneva"/>
      </rPr>
      <t>-1)/2</t>
    </r>
  </si>
  <si>
    <r>
      <rPr>
        <i/>
        <sz val="12"/>
        <rFont val="Geneva"/>
      </rPr>
      <t>a</t>
    </r>
    <r>
      <rPr>
        <sz val="12"/>
        <rFont val="Geneva"/>
      </rPr>
      <t>(</t>
    </r>
    <r>
      <rPr>
        <i/>
        <sz val="12"/>
        <rFont val="Geneva"/>
      </rPr>
      <t>n</t>
    </r>
    <r>
      <rPr>
        <sz val="12"/>
        <rFont val="Geneva"/>
      </rPr>
      <t>+1) =</t>
    </r>
  </si>
  <si>
    <r>
      <rPr>
        <i/>
        <sz val="12"/>
        <rFont val="Geneva"/>
      </rPr>
      <t>a</t>
    </r>
    <r>
      <rPr>
        <sz val="12"/>
        <rFont val="Geneva"/>
      </rPr>
      <t>(</t>
    </r>
    <r>
      <rPr>
        <i/>
        <sz val="12"/>
        <rFont val="Geneva"/>
      </rPr>
      <t>n</t>
    </r>
    <r>
      <rPr>
        <sz val="12"/>
        <rFont val="Geneva"/>
      </rPr>
      <t>)</t>
    </r>
  </si>
  <si>
    <r>
      <rPr>
        <i/>
        <sz val="12"/>
        <rFont val="Geneva"/>
      </rPr>
      <t>a</t>
    </r>
    <r>
      <rPr>
        <sz val="12"/>
        <rFont val="Geneva"/>
      </rPr>
      <t>(</t>
    </r>
    <r>
      <rPr>
        <i/>
        <sz val="12"/>
        <rFont val="Geneva"/>
      </rPr>
      <t>n</t>
    </r>
    <r>
      <rPr>
        <sz val="12"/>
        <rFont val="Geneva"/>
      </rPr>
      <t>) =</t>
    </r>
  </si>
  <si>
    <t xml:space="preserve">   +  </t>
  </si>
  <si>
    <t>Average Errors:</t>
  </si>
  <si>
    <t>diff eqn:</t>
  </si>
  <si>
    <t>func eqn:</t>
  </si>
  <si>
    <t>Data 1st &amp; 2nd Differences</t>
  </si>
  <si>
    <t>first diffs</t>
  </si>
  <si>
    <t>2nd diffs</t>
  </si>
  <si>
    <t>Plot Points</t>
  </si>
  <si>
    <t>Error Computations</t>
  </si>
  <si>
    <r>
      <rPr>
        <i/>
        <sz val="10"/>
        <rFont val="Geneva"/>
      </rPr>
      <t>n</t>
    </r>
    <r>
      <rPr>
        <sz val="10"/>
        <rFont val="Geneva"/>
      </rPr>
      <t xml:space="preserve"> for data</t>
    </r>
  </si>
  <si>
    <r>
      <rPr>
        <i/>
        <sz val="10"/>
        <rFont val="Geneva"/>
      </rPr>
      <t>n</t>
    </r>
    <r>
      <rPr>
        <sz val="10"/>
        <rFont val="Geneva"/>
      </rPr>
      <t xml:space="preserve"> for models</t>
    </r>
  </si>
  <si>
    <t>data point counter</t>
  </si>
  <si>
    <t>diff eqn model</t>
  </si>
  <si>
    <t>abs diff eqn error</t>
  </si>
  <si>
    <t>func eqn model</t>
  </si>
  <si>
    <t>abs func eqn error</t>
  </si>
  <si>
    <t>Total =</t>
  </si>
  <si>
    <t>Average =</t>
  </si>
  <si>
    <r>
      <rPr>
        <i/>
        <sz val="12"/>
        <rFont val="Geneva"/>
      </rPr>
      <t>n</t>
    </r>
    <r>
      <rPr>
        <sz val="12"/>
        <rFont val="Geneva"/>
      </rPr>
      <t xml:space="preserve">  +  </t>
    </r>
  </si>
  <si>
    <r>
      <rPr>
        <i/>
        <sz val="12"/>
        <rFont val="Geneva"/>
      </rPr>
      <t>a</t>
    </r>
    <r>
      <rPr>
        <sz val="12"/>
        <rFont val="Geneva"/>
      </rPr>
      <t>(</t>
    </r>
    <r>
      <rPr>
        <i/>
        <sz val="12"/>
        <rFont val="Geneva"/>
      </rPr>
      <t>n</t>
    </r>
    <r>
      <rPr>
        <sz val="12"/>
        <rFont val="Geneva"/>
      </rPr>
      <t>+1) =    a(n)</t>
    </r>
  </si>
  <si>
    <t>Data &amp; Model Values Present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</si>
</sst>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0"/>
      <name val="Geneva"/>
    </font>
    <font>
      <i/>
      <sz val="10"/>
      <name val="Geneva"/>
    </font>
    <font>
      <sz val="8"/>
      <name val="Geneva"/>
    </font>
    <font>
      <b/>
      <sz val="14"/>
      <name val="Geneva"/>
    </font>
    <font>
      <b/>
      <sz val="12"/>
      <name val="Geneva"/>
    </font>
    <font>
      <sz val="16"/>
      <name val="Geneva"/>
    </font>
    <font>
      <sz val="11"/>
      <name val="Arial"/>
      <family val="2"/>
    </font>
    <font>
      <sz val="12"/>
      <name val="Geneva"/>
    </font>
    <font>
      <i/>
      <sz val="12"/>
      <name val="Geneva"/>
    </font>
    <font>
      <sz val="11"/>
      <name val="Geneva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name val="Arial"/>
      <family val="2"/>
    </font>
    <font>
      <b/>
      <sz val="10"/>
      <name val="Geneva"/>
    </font>
    <font>
      <b/>
      <vertAlign val="subscript"/>
      <sz val="8"/>
      <color indexed="81"/>
      <name val="Tahoma"/>
      <family val="2"/>
    </font>
    <font>
      <b/>
      <i/>
      <sz val="8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 applyBorder="1"/>
    <xf numFmtId="0" fontId="0" fillId="0" borderId="0" xfId="0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Border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/>
    <xf numFmtId="0" fontId="0" fillId="4" borderId="1" xfId="0" applyFill="1" applyBorder="1"/>
    <xf numFmtId="0" fontId="6" fillId="0" borderId="0" xfId="0" applyFont="1" applyFill="1" applyBorder="1"/>
    <xf numFmtId="0" fontId="7" fillId="0" borderId="0" xfId="0" applyFont="1" applyBorder="1"/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7" fillId="0" borderId="0" xfId="0" applyFont="1" applyBorder="1" applyAlignment="1">
      <alignment horizontal="right"/>
    </xf>
    <xf numFmtId="0" fontId="4" fillId="5" borderId="1" xfId="0" applyFont="1" applyFill="1" applyBorder="1" applyAlignment="1">
      <alignment horizontal="left"/>
    </xf>
    <xf numFmtId="0" fontId="0" fillId="6" borderId="1" xfId="0" applyFill="1" applyBorder="1"/>
    <xf numFmtId="0" fontId="9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Font="1" applyFill="1" applyBorder="1"/>
    <xf numFmtId="0" fontId="0" fillId="0" borderId="0" xfId="0" applyFont="1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0" xfId="0" applyBorder="1" applyAlignment="1">
      <alignment horizontal="right"/>
    </xf>
    <xf numFmtId="0" fontId="0" fillId="0" borderId="0" xfId="0" applyAlignment="1">
      <alignment horizontal="center"/>
    </xf>
    <xf numFmtId="0" fontId="8" fillId="0" borderId="0" xfId="0" applyFont="1" applyBorder="1"/>
    <xf numFmtId="0" fontId="12" fillId="0" borderId="0" xfId="0" applyFont="1" applyFill="1" applyBorder="1"/>
    <xf numFmtId="0" fontId="0" fillId="0" borderId="1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0" fillId="3" borderId="1" xfId="0" applyFill="1" applyBorder="1" applyAlignment="1">
      <alignment horizontal="right"/>
    </xf>
    <xf numFmtId="0" fontId="0" fillId="3" borderId="1" xfId="0" applyFill="1" applyBorder="1" applyAlignment="1">
      <alignment horizontal="left"/>
    </xf>
    <xf numFmtId="0" fontId="0" fillId="4" borderId="1" xfId="0" applyFill="1" applyBorder="1" applyAlignment="1">
      <alignment horizontal="right"/>
    </xf>
    <xf numFmtId="0" fontId="0" fillId="4" borderId="1" xfId="0" applyFill="1" applyBorder="1" applyAlignment="1">
      <alignment horizontal="left"/>
    </xf>
    <xf numFmtId="0" fontId="0" fillId="7" borderId="1" xfId="0" applyFill="1" applyBorder="1"/>
    <xf numFmtId="0" fontId="0" fillId="0" borderId="1" xfId="0" applyFill="1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8" fillId="0" borderId="0" xfId="0" applyFont="1" applyFill="1" applyBorder="1"/>
    <xf numFmtId="0" fontId="7" fillId="0" borderId="0" xfId="0" applyFont="1" applyFill="1" applyBorder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0" fillId="0" borderId="0" xfId="0" applyAlignment="1"/>
    <xf numFmtId="0" fontId="0" fillId="0" borderId="0" xfId="0" applyBorder="1" applyAlignment="1">
      <alignment horizontal="righ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righ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87265844458587"/>
          <c:y val="8.3336076421839267E-2"/>
          <c:w val="0.62470476726646296"/>
          <c:h val="0.7500246877965534"/>
        </c:manualLayout>
      </c:layout>
      <c:scatterChart>
        <c:scatterStyle val="lineMarker"/>
        <c:varyColors val="0"/>
        <c:ser>
          <c:idx val="1"/>
          <c:order val="0"/>
          <c:tx>
            <c:v>diff eqn</c:v>
          </c:tx>
          <c:spPr>
            <a:ln w="3175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xVal>
            <c:numRef>
              <c:f>diffeqn!$A$105:$A$180</c:f>
              <c:numCache>
                <c:formatCode>General</c:formatCode>
                <c:ptCount val="7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20</c:v>
                </c:pt>
                <c:pt idx="39">
                  <c:v>20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</c:numCache>
            </c:numRef>
          </c:xVal>
          <c:yVal>
            <c:numRef>
              <c:f>diffeqn!$B$105:$B$180</c:f>
              <c:numCache>
                <c:formatCode>General</c:formatCode>
                <c:ptCount val="76"/>
                <c:pt idx="0">
                  <c:v>100</c:v>
                </c:pt>
                <c:pt idx="1">
                  <c:v>135</c:v>
                </c:pt>
                <c:pt idx="2">
                  <c:v>167</c:v>
                </c:pt>
                <c:pt idx="3">
                  <c:v>196</c:v>
                </c:pt>
                <c:pt idx="4">
                  <c:v>222</c:v>
                </c:pt>
                <c:pt idx="5">
                  <c:v>245</c:v>
                </c:pt>
                <c:pt idx="6">
                  <c:v>265</c:v>
                </c:pt>
                <c:pt idx="7">
                  <c:v>282</c:v>
                </c:pt>
                <c:pt idx="8">
                  <c:v>296</c:v>
                </c:pt>
                <c:pt idx="9">
                  <c:v>307</c:v>
                </c:pt>
                <c:pt idx="10">
                  <c:v>315</c:v>
                </c:pt>
                <c:pt idx="11">
                  <c:v>320</c:v>
                </c:pt>
                <c:pt idx="12">
                  <c:v>322</c:v>
                </c:pt>
                <c:pt idx="13">
                  <c:v>321</c:v>
                </c:pt>
                <c:pt idx="14">
                  <c:v>317</c:v>
                </c:pt>
                <c:pt idx="15">
                  <c:v>310</c:v>
                </c:pt>
                <c:pt idx="16">
                  <c:v>300</c:v>
                </c:pt>
                <c:pt idx="17">
                  <c:v>287</c:v>
                </c:pt>
                <c:pt idx="18">
                  <c:v>271</c:v>
                </c:pt>
                <c:pt idx="19">
                  <c:v>252</c:v>
                </c:pt>
                <c:pt idx="20">
                  <c:v>230</c:v>
                </c:pt>
                <c:pt idx="21">
                  <c:v>230</c:v>
                </c:pt>
                <c:pt idx="22">
                  <c:v>230</c:v>
                </c:pt>
                <c:pt idx="23">
                  <c:v>230</c:v>
                </c:pt>
                <c:pt idx="24">
                  <c:v>230</c:v>
                </c:pt>
                <c:pt idx="25">
                  <c:v>230</c:v>
                </c:pt>
                <c:pt idx="26">
                  <c:v>230</c:v>
                </c:pt>
                <c:pt idx="27">
                  <c:v>230</c:v>
                </c:pt>
                <c:pt idx="28">
                  <c:v>230</c:v>
                </c:pt>
                <c:pt idx="29">
                  <c:v>230</c:v>
                </c:pt>
                <c:pt idx="30">
                  <c:v>230</c:v>
                </c:pt>
                <c:pt idx="31">
                  <c:v>230</c:v>
                </c:pt>
                <c:pt idx="32">
                  <c:v>230</c:v>
                </c:pt>
                <c:pt idx="33">
                  <c:v>230</c:v>
                </c:pt>
                <c:pt idx="34">
                  <c:v>230</c:v>
                </c:pt>
                <c:pt idx="35">
                  <c:v>230</c:v>
                </c:pt>
                <c:pt idx="36">
                  <c:v>230</c:v>
                </c:pt>
                <c:pt idx="37">
                  <c:v>230</c:v>
                </c:pt>
                <c:pt idx="38">
                  <c:v>230</c:v>
                </c:pt>
                <c:pt idx="39">
                  <c:v>230</c:v>
                </c:pt>
                <c:pt idx="40">
                  <c:v>230</c:v>
                </c:pt>
                <c:pt idx="41">
                  <c:v>230</c:v>
                </c:pt>
                <c:pt idx="42">
                  <c:v>230</c:v>
                </c:pt>
                <c:pt idx="43">
                  <c:v>230</c:v>
                </c:pt>
                <c:pt idx="44">
                  <c:v>230</c:v>
                </c:pt>
                <c:pt idx="45">
                  <c:v>230</c:v>
                </c:pt>
                <c:pt idx="46">
                  <c:v>230</c:v>
                </c:pt>
                <c:pt idx="47">
                  <c:v>230</c:v>
                </c:pt>
                <c:pt idx="48">
                  <c:v>230</c:v>
                </c:pt>
                <c:pt idx="49">
                  <c:v>230</c:v>
                </c:pt>
                <c:pt idx="50">
                  <c:v>230</c:v>
                </c:pt>
                <c:pt idx="51">
                  <c:v>230</c:v>
                </c:pt>
                <c:pt idx="52">
                  <c:v>230</c:v>
                </c:pt>
                <c:pt idx="53">
                  <c:v>230</c:v>
                </c:pt>
                <c:pt idx="54">
                  <c:v>230</c:v>
                </c:pt>
                <c:pt idx="55">
                  <c:v>230</c:v>
                </c:pt>
                <c:pt idx="56">
                  <c:v>230</c:v>
                </c:pt>
                <c:pt idx="57">
                  <c:v>230</c:v>
                </c:pt>
                <c:pt idx="58">
                  <c:v>230</c:v>
                </c:pt>
                <c:pt idx="59">
                  <c:v>230</c:v>
                </c:pt>
                <c:pt idx="60">
                  <c:v>230</c:v>
                </c:pt>
                <c:pt idx="61">
                  <c:v>230</c:v>
                </c:pt>
                <c:pt idx="62">
                  <c:v>230</c:v>
                </c:pt>
                <c:pt idx="63">
                  <c:v>230</c:v>
                </c:pt>
                <c:pt idx="64">
                  <c:v>230</c:v>
                </c:pt>
                <c:pt idx="65">
                  <c:v>230</c:v>
                </c:pt>
                <c:pt idx="66">
                  <c:v>230</c:v>
                </c:pt>
                <c:pt idx="67">
                  <c:v>230</c:v>
                </c:pt>
                <c:pt idx="68">
                  <c:v>230</c:v>
                </c:pt>
                <c:pt idx="69">
                  <c:v>230</c:v>
                </c:pt>
                <c:pt idx="70">
                  <c:v>230</c:v>
                </c:pt>
                <c:pt idx="71">
                  <c:v>230</c:v>
                </c:pt>
                <c:pt idx="72">
                  <c:v>230</c:v>
                </c:pt>
                <c:pt idx="73">
                  <c:v>230</c:v>
                </c:pt>
                <c:pt idx="74">
                  <c:v>230</c:v>
                </c:pt>
                <c:pt idx="75">
                  <c:v>230</c:v>
                </c:pt>
              </c:numCache>
            </c:numRef>
          </c:yVal>
          <c:smooth val="0"/>
        </c:ser>
        <c:ser>
          <c:idx val="2"/>
          <c:order val="1"/>
          <c:tx>
            <c:v>func eqn</c:v>
          </c:tx>
          <c:spPr>
            <a:ln w="3175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diffeqn!$A$105:$A$180</c:f>
              <c:numCache>
                <c:formatCode>General</c:formatCode>
                <c:ptCount val="7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20</c:v>
                </c:pt>
                <c:pt idx="39">
                  <c:v>20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</c:numCache>
            </c:numRef>
          </c:xVal>
          <c:yVal>
            <c:numRef>
              <c:f>diffeqn!$C$105:$C$180</c:f>
              <c:numCache>
                <c:formatCode>General</c:formatCode>
                <c:ptCount val="76"/>
                <c:pt idx="0">
                  <c:v>100</c:v>
                </c:pt>
                <c:pt idx="1">
                  <c:v>135</c:v>
                </c:pt>
                <c:pt idx="2">
                  <c:v>167</c:v>
                </c:pt>
                <c:pt idx="3">
                  <c:v>196</c:v>
                </c:pt>
                <c:pt idx="4">
                  <c:v>222</c:v>
                </c:pt>
                <c:pt idx="5">
                  <c:v>245</c:v>
                </c:pt>
                <c:pt idx="6">
                  <c:v>265</c:v>
                </c:pt>
                <c:pt idx="7">
                  <c:v>282</c:v>
                </c:pt>
                <c:pt idx="8">
                  <c:v>296</c:v>
                </c:pt>
                <c:pt idx="9">
                  <c:v>307</c:v>
                </c:pt>
                <c:pt idx="10">
                  <c:v>315</c:v>
                </c:pt>
                <c:pt idx="11">
                  <c:v>320</c:v>
                </c:pt>
                <c:pt idx="12">
                  <c:v>322</c:v>
                </c:pt>
                <c:pt idx="13">
                  <c:v>321</c:v>
                </c:pt>
                <c:pt idx="14">
                  <c:v>317</c:v>
                </c:pt>
                <c:pt idx="15">
                  <c:v>310</c:v>
                </c:pt>
                <c:pt idx="16">
                  <c:v>300</c:v>
                </c:pt>
                <c:pt idx="17">
                  <c:v>287</c:v>
                </c:pt>
                <c:pt idx="18">
                  <c:v>271</c:v>
                </c:pt>
                <c:pt idx="19">
                  <c:v>252</c:v>
                </c:pt>
                <c:pt idx="20">
                  <c:v>230</c:v>
                </c:pt>
                <c:pt idx="21">
                  <c:v>230</c:v>
                </c:pt>
                <c:pt idx="22">
                  <c:v>230</c:v>
                </c:pt>
                <c:pt idx="23">
                  <c:v>230</c:v>
                </c:pt>
                <c:pt idx="24">
                  <c:v>230</c:v>
                </c:pt>
                <c:pt idx="25">
                  <c:v>230</c:v>
                </c:pt>
                <c:pt idx="26">
                  <c:v>230</c:v>
                </c:pt>
                <c:pt idx="27">
                  <c:v>230</c:v>
                </c:pt>
                <c:pt idx="28">
                  <c:v>230</c:v>
                </c:pt>
                <c:pt idx="29">
                  <c:v>230</c:v>
                </c:pt>
                <c:pt idx="30">
                  <c:v>230</c:v>
                </c:pt>
                <c:pt idx="31">
                  <c:v>230</c:v>
                </c:pt>
                <c:pt idx="32">
                  <c:v>230</c:v>
                </c:pt>
                <c:pt idx="33">
                  <c:v>230</c:v>
                </c:pt>
                <c:pt idx="34">
                  <c:v>230</c:v>
                </c:pt>
                <c:pt idx="35">
                  <c:v>230</c:v>
                </c:pt>
                <c:pt idx="36">
                  <c:v>230</c:v>
                </c:pt>
                <c:pt idx="37">
                  <c:v>230</c:v>
                </c:pt>
                <c:pt idx="38">
                  <c:v>230</c:v>
                </c:pt>
                <c:pt idx="39">
                  <c:v>230</c:v>
                </c:pt>
                <c:pt idx="40">
                  <c:v>230</c:v>
                </c:pt>
                <c:pt idx="41">
                  <c:v>230</c:v>
                </c:pt>
                <c:pt idx="42">
                  <c:v>230</c:v>
                </c:pt>
                <c:pt idx="43">
                  <c:v>230</c:v>
                </c:pt>
                <c:pt idx="44">
                  <c:v>230</c:v>
                </c:pt>
                <c:pt idx="45">
                  <c:v>230</c:v>
                </c:pt>
                <c:pt idx="46">
                  <c:v>230</c:v>
                </c:pt>
                <c:pt idx="47">
                  <c:v>230</c:v>
                </c:pt>
                <c:pt idx="48">
                  <c:v>230</c:v>
                </c:pt>
                <c:pt idx="49">
                  <c:v>230</c:v>
                </c:pt>
                <c:pt idx="50">
                  <c:v>230</c:v>
                </c:pt>
                <c:pt idx="51">
                  <c:v>230</c:v>
                </c:pt>
                <c:pt idx="52">
                  <c:v>230</c:v>
                </c:pt>
                <c:pt idx="53">
                  <c:v>230</c:v>
                </c:pt>
                <c:pt idx="54">
                  <c:v>230</c:v>
                </c:pt>
                <c:pt idx="55">
                  <c:v>230</c:v>
                </c:pt>
                <c:pt idx="56">
                  <c:v>230</c:v>
                </c:pt>
                <c:pt idx="57">
                  <c:v>230</c:v>
                </c:pt>
                <c:pt idx="58">
                  <c:v>230</c:v>
                </c:pt>
                <c:pt idx="59">
                  <c:v>230</c:v>
                </c:pt>
                <c:pt idx="60">
                  <c:v>230</c:v>
                </c:pt>
                <c:pt idx="61">
                  <c:v>230</c:v>
                </c:pt>
                <c:pt idx="62">
                  <c:v>230</c:v>
                </c:pt>
                <c:pt idx="63">
                  <c:v>230</c:v>
                </c:pt>
                <c:pt idx="64">
                  <c:v>230</c:v>
                </c:pt>
                <c:pt idx="65">
                  <c:v>230</c:v>
                </c:pt>
                <c:pt idx="66">
                  <c:v>230</c:v>
                </c:pt>
                <c:pt idx="67">
                  <c:v>230</c:v>
                </c:pt>
                <c:pt idx="68">
                  <c:v>230</c:v>
                </c:pt>
                <c:pt idx="69">
                  <c:v>230</c:v>
                </c:pt>
                <c:pt idx="70">
                  <c:v>230</c:v>
                </c:pt>
                <c:pt idx="71">
                  <c:v>230</c:v>
                </c:pt>
                <c:pt idx="72">
                  <c:v>230</c:v>
                </c:pt>
                <c:pt idx="73">
                  <c:v>230</c:v>
                </c:pt>
                <c:pt idx="74">
                  <c:v>230</c:v>
                </c:pt>
                <c:pt idx="75">
                  <c:v>230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402624"/>
        <c:axId val="81403200"/>
      </c:scatterChart>
      <c:valAx>
        <c:axId val="814026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403200"/>
        <c:crosses val="autoZero"/>
        <c:crossBetween val="midCat"/>
      </c:valAx>
      <c:valAx>
        <c:axId val="81403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402624"/>
        <c:crosses val="autoZero"/>
        <c:crossBetween val="midCat"/>
      </c:valAx>
      <c:spPr>
        <a:solidFill>
          <a:schemeClr val="bg1">
            <a:lumMod val="9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214044450095455"/>
          <c:y val="0.37806122474297815"/>
          <c:w val="0.20529612311377715"/>
          <c:h val="0.1605743911542756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9081040995722E-2"/>
          <c:y val="4.8630497892308923E-2"/>
          <c:w val="0.72743428623146245"/>
          <c:h val="0.7555385415532736"/>
        </c:manualLayout>
      </c:layout>
      <c:scatterChart>
        <c:scatterStyle val="lineMarker"/>
        <c:varyColors val="0"/>
        <c:ser>
          <c:idx val="0"/>
          <c:order val="0"/>
          <c:tx>
            <c:v>data points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'diff eqn + data points'!$A$126:$A$176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  <c:pt idx="20">
                  <c:v>15</c:v>
                </c:pt>
                <c:pt idx="21">
                  <c:v>15</c:v>
                </c:pt>
                <c:pt idx="22">
                  <c:v>15</c:v>
                </c:pt>
                <c:pt idx="23">
                  <c:v>15</c:v>
                </c:pt>
                <c:pt idx="24">
                  <c:v>15</c:v>
                </c:pt>
                <c:pt idx="25">
                  <c:v>15</c:v>
                </c:pt>
                <c:pt idx="26">
                  <c:v>15</c:v>
                </c:pt>
                <c:pt idx="27">
                  <c:v>15</c:v>
                </c:pt>
                <c:pt idx="28">
                  <c:v>15</c:v>
                </c:pt>
                <c:pt idx="29">
                  <c:v>15</c:v>
                </c:pt>
                <c:pt idx="30">
                  <c:v>15</c:v>
                </c:pt>
                <c:pt idx="31">
                  <c:v>15</c:v>
                </c:pt>
                <c:pt idx="32">
                  <c:v>15</c:v>
                </c:pt>
                <c:pt idx="33">
                  <c:v>15</c:v>
                </c:pt>
                <c:pt idx="34">
                  <c:v>15</c:v>
                </c:pt>
                <c:pt idx="35">
                  <c:v>15</c:v>
                </c:pt>
                <c:pt idx="36">
                  <c:v>15</c:v>
                </c:pt>
                <c:pt idx="37">
                  <c:v>15</c:v>
                </c:pt>
                <c:pt idx="38">
                  <c:v>15</c:v>
                </c:pt>
                <c:pt idx="39">
                  <c:v>15</c:v>
                </c:pt>
                <c:pt idx="40">
                  <c:v>15</c:v>
                </c:pt>
                <c:pt idx="41">
                  <c:v>15</c:v>
                </c:pt>
                <c:pt idx="42">
                  <c:v>15</c:v>
                </c:pt>
                <c:pt idx="43">
                  <c:v>15</c:v>
                </c:pt>
                <c:pt idx="44">
                  <c:v>15</c:v>
                </c:pt>
                <c:pt idx="45">
                  <c:v>15</c:v>
                </c:pt>
                <c:pt idx="46">
                  <c:v>15</c:v>
                </c:pt>
                <c:pt idx="47">
                  <c:v>15</c:v>
                </c:pt>
                <c:pt idx="48">
                  <c:v>15</c:v>
                </c:pt>
                <c:pt idx="49">
                  <c:v>15</c:v>
                </c:pt>
                <c:pt idx="50">
                  <c:v>15</c:v>
                </c:pt>
              </c:numCache>
            </c:numRef>
          </c:xVal>
          <c:yVal>
            <c:numRef>
              <c:f>'diff eqn + data points'!$C$126:$C$176</c:f>
              <c:numCache>
                <c:formatCode>General</c:formatCode>
                <c:ptCount val="51"/>
                <c:pt idx="0">
                  <c:v>5</c:v>
                </c:pt>
                <c:pt idx="1">
                  <c:v>4</c:v>
                </c:pt>
                <c:pt idx="2">
                  <c:v>7.9</c:v>
                </c:pt>
                <c:pt idx="3">
                  <c:v>16.100000000000001</c:v>
                </c:pt>
                <c:pt idx="4">
                  <c:v>16.100000000000001</c:v>
                </c:pt>
                <c:pt idx="5">
                  <c:v>21.5</c:v>
                </c:pt>
                <c:pt idx="6">
                  <c:v>19.8</c:v>
                </c:pt>
                <c:pt idx="7">
                  <c:v>27.3</c:v>
                </c:pt>
                <c:pt idx="8">
                  <c:v>30.4</c:v>
                </c:pt>
                <c:pt idx="9">
                  <c:v>34.6</c:v>
                </c:pt>
                <c:pt idx="10">
                  <c:v>39.4</c:v>
                </c:pt>
                <c:pt idx="11">
                  <c:v>41.1</c:v>
                </c:pt>
                <c:pt idx="12">
                  <c:v>42.6</c:v>
                </c:pt>
                <c:pt idx="13">
                  <c:v>50.7</c:v>
                </c:pt>
                <c:pt idx="14">
                  <c:v>54.2</c:v>
                </c:pt>
                <c:pt idx="15">
                  <c:v>60.3</c:v>
                </c:pt>
                <c:pt idx="16">
                  <c:v>60.3</c:v>
                </c:pt>
                <c:pt idx="17">
                  <c:v>60.3</c:v>
                </c:pt>
                <c:pt idx="18">
                  <c:v>60.3</c:v>
                </c:pt>
                <c:pt idx="19">
                  <c:v>60.3</c:v>
                </c:pt>
                <c:pt idx="20">
                  <c:v>60.3</c:v>
                </c:pt>
                <c:pt idx="21">
                  <c:v>60.3</c:v>
                </c:pt>
                <c:pt idx="22">
                  <c:v>60.3</c:v>
                </c:pt>
                <c:pt idx="23">
                  <c:v>60.3</c:v>
                </c:pt>
                <c:pt idx="24">
                  <c:v>60.3</c:v>
                </c:pt>
                <c:pt idx="25">
                  <c:v>60.3</c:v>
                </c:pt>
                <c:pt idx="26">
                  <c:v>60.3</c:v>
                </c:pt>
                <c:pt idx="27">
                  <c:v>60.3</c:v>
                </c:pt>
                <c:pt idx="28">
                  <c:v>60.3</c:v>
                </c:pt>
                <c:pt idx="29">
                  <c:v>60.3</c:v>
                </c:pt>
                <c:pt idx="30">
                  <c:v>60.3</c:v>
                </c:pt>
                <c:pt idx="31">
                  <c:v>60.3</c:v>
                </c:pt>
                <c:pt idx="32">
                  <c:v>60.3</c:v>
                </c:pt>
                <c:pt idx="33">
                  <c:v>60.3</c:v>
                </c:pt>
                <c:pt idx="34">
                  <c:v>60.3</c:v>
                </c:pt>
                <c:pt idx="35">
                  <c:v>60.3</c:v>
                </c:pt>
                <c:pt idx="36">
                  <c:v>60.3</c:v>
                </c:pt>
                <c:pt idx="37">
                  <c:v>60.3</c:v>
                </c:pt>
                <c:pt idx="38">
                  <c:v>60.3</c:v>
                </c:pt>
                <c:pt idx="39">
                  <c:v>60.3</c:v>
                </c:pt>
                <c:pt idx="40">
                  <c:v>60.3</c:v>
                </c:pt>
                <c:pt idx="41">
                  <c:v>60.3</c:v>
                </c:pt>
                <c:pt idx="42">
                  <c:v>60.3</c:v>
                </c:pt>
                <c:pt idx="43">
                  <c:v>60.3</c:v>
                </c:pt>
                <c:pt idx="44">
                  <c:v>60.3</c:v>
                </c:pt>
                <c:pt idx="45">
                  <c:v>60.3</c:v>
                </c:pt>
                <c:pt idx="46">
                  <c:v>60.3</c:v>
                </c:pt>
                <c:pt idx="47">
                  <c:v>60.3</c:v>
                </c:pt>
                <c:pt idx="48">
                  <c:v>60.3</c:v>
                </c:pt>
                <c:pt idx="49">
                  <c:v>60.3</c:v>
                </c:pt>
                <c:pt idx="50">
                  <c:v>60.3</c:v>
                </c:pt>
              </c:numCache>
            </c:numRef>
          </c:yVal>
          <c:smooth val="0"/>
        </c:ser>
        <c:ser>
          <c:idx val="1"/>
          <c:order val="1"/>
          <c:tx>
            <c:v>diff eqn points</c:v>
          </c:tx>
          <c:spPr>
            <a:ln w="3175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xVal>
            <c:numRef>
              <c:f>'diff eqn + data points'!$B$126:$B$176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18</c:v>
                </c:pt>
                <c:pt idx="20">
                  <c:v>18</c:v>
                </c:pt>
                <c:pt idx="21">
                  <c:v>18</c:v>
                </c:pt>
                <c:pt idx="22">
                  <c:v>18</c:v>
                </c:pt>
                <c:pt idx="23">
                  <c:v>18</c:v>
                </c:pt>
                <c:pt idx="24">
                  <c:v>18</c:v>
                </c:pt>
                <c:pt idx="25">
                  <c:v>18</c:v>
                </c:pt>
                <c:pt idx="26">
                  <c:v>18</c:v>
                </c:pt>
                <c:pt idx="27">
                  <c:v>18</c:v>
                </c:pt>
                <c:pt idx="28">
                  <c:v>18</c:v>
                </c:pt>
                <c:pt idx="29">
                  <c:v>18</c:v>
                </c:pt>
                <c:pt idx="30">
                  <c:v>18</c:v>
                </c:pt>
                <c:pt idx="31">
                  <c:v>18</c:v>
                </c:pt>
                <c:pt idx="32">
                  <c:v>18</c:v>
                </c:pt>
                <c:pt idx="33">
                  <c:v>18</c:v>
                </c:pt>
                <c:pt idx="34">
                  <c:v>18</c:v>
                </c:pt>
                <c:pt idx="35">
                  <c:v>18</c:v>
                </c:pt>
                <c:pt idx="36">
                  <c:v>18</c:v>
                </c:pt>
                <c:pt idx="37">
                  <c:v>18</c:v>
                </c:pt>
                <c:pt idx="38">
                  <c:v>18</c:v>
                </c:pt>
                <c:pt idx="39">
                  <c:v>18</c:v>
                </c:pt>
                <c:pt idx="40">
                  <c:v>18</c:v>
                </c:pt>
                <c:pt idx="41">
                  <c:v>18</c:v>
                </c:pt>
                <c:pt idx="42">
                  <c:v>18</c:v>
                </c:pt>
                <c:pt idx="43">
                  <c:v>18</c:v>
                </c:pt>
                <c:pt idx="44">
                  <c:v>18</c:v>
                </c:pt>
                <c:pt idx="45">
                  <c:v>18</c:v>
                </c:pt>
                <c:pt idx="46">
                  <c:v>18</c:v>
                </c:pt>
                <c:pt idx="47">
                  <c:v>18</c:v>
                </c:pt>
                <c:pt idx="48">
                  <c:v>18</c:v>
                </c:pt>
                <c:pt idx="49">
                  <c:v>18</c:v>
                </c:pt>
                <c:pt idx="50">
                  <c:v>18</c:v>
                </c:pt>
              </c:numCache>
            </c:numRef>
          </c:xVal>
          <c:yVal>
            <c:numRef>
              <c:f>'diff eqn + data points'!$D$126:$D$176</c:f>
              <c:numCache>
                <c:formatCode>General</c:formatCode>
                <c:ptCount val="51"/>
                <c:pt idx="0">
                  <c:v>8</c:v>
                </c:pt>
                <c:pt idx="1">
                  <c:v>10</c:v>
                </c:pt>
                <c:pt idx="2">
                  <c:v>12.2</c:v>
                </c:pt>
                <c:pt idx="3">
                  <c:v>14.6</c:v>
                </c:pt>
                <c:pt idx="4">
                  <c:v>17.200000000000003</c:v>
                </c:pt>
                <c:pt idx="5">
                  <c:v>20.000000000000004</c:v>
                </c:pt>
                <c:pt idx="6">
                  <c:v>23.000000000000004</c:v>
                </c:pt>
                <c:pt idx="7">
                  <c:v>26.200000000000003</c:v>
                </c:pt>
                <c:pt idx="8">
                  <c:v>29.6</c:v>
                </c:pt>
                <c:pt idx="9">
                  <c:v>33.200000000000003</c:v>
                </c:pt>
                <c:pt idx="10">
                  <c:v>37</c:v>
                </c:pt>
                <c:pt idx="11">
                  <c:v>41</c:v>
                </c:pt>
                <c:pt idx="12">
                  <c:v>45.2</c:v>
                </c:pt>
                <c:pt idx="13">
                  <c:v>49.6</c:v>
                </c:pt>
                <c:pt idx="14">
                  <c:v>54.2</c:v>
                </c:pt>
                <c:pt idx="15">
                  <c:v>59</c:v>
                </c:pt>
                <c:pt idx="16">
                  <c:v>64</c:v>
                </c:pt>
                <c:pt idx="17">
                  <c:v>69.2</c:v>
                </c:pt>
                <c:pt idx="18">
                  <c:v>74.600000000000009</c:v>
                </c:pt>
                <c:pt idx="19">
                  <c:v>74.600000000000009</c:v>
                </c:pt>
                <c:pt idx="20">
                  <c:v>74.600000000000009</c:v>
                </c:pt>
                <c:pt idx="21">
                  <c:v>74.600000000000009</c:v>
                </c:pt>
                <c:pt idx="22">
                  <c:v>74.600000000000009</c:v>
                </c:pt>
                <c:pt idx="23">
                  <c:v>74.600000000000009</c:v>
                </c:pt>
                <c:pt idx="24">
                  <c:v>74.600000000000009</c:v>
                </c:pt>
                <c:pt idx="25">
                  <c:v>74.600000000000009</c:v>
                </c:pt>
                <c:pt idx="26">
                  <c:v>74.600000000000009</c:v>
                </c:pt>
                <c:pt idx="27">
                  <c:v>74.600000000000009</c:v>
                </c:pt>
                <c:pt idx="28">
                  <c:v>74.600000000000009</c:v>
                </c:pt>
                <c:pt idx="29">
                  <c:v>74.600000000000009</c:v>
                </c:pt>
                <c:pt idx="30">
                  <c:v>74.600000000000009</c:v>
                </c:pt>
                <c:pt idx="31">
                  <c:v>74.600000000000009</c:v>
                </c:pt>
                <c:pt idx="32">
                  <c:v>74.600000000000009</c:v>
                </c:pt>
                <c:pt idx="33">
                  <c:v>74.600000000000009</c:v>
                </c:pt>
                <c:pt idx="34">
                  <c:v>74.600000000000009</c:v>
                </c:pt>
                <c:pt idx="35">
                  <c:v>74.600000000000009</c:v>
                </c:pt>
                <c:pt idx="36">
                  <c:v>74.600000000000009</c:v>
                </c:pt>
                <c:pt idx="37">
                  <c:v>74.600000000000009</c:v>
                </c:pt>
                <c:pt idx="38">
                  <c:v>74.600000000000009</c:v>
                </c:pt>
                <c:pt idx="39">
                  <c:v>74.600000000000009</c:v>
                </c:pt>
                <c:pt idx="40">
                  <c:v>74.600000000000009</c:v>
                </c:pt>
                <c:pt idx="41">
                  <c:v>74.600000000000009</c:v>
                </c:pt>
                <c:pt idx="42">
                  <c:v>74.600000000000009</c:v>
                </c:pt>
                <c:pt idx="43">
                  <c:v>74.600000000000009</c:v>
                </c:pt>
                <c:pt idx="44">
                  <c:v>74.600000000000009</c:v>
                </c:pt>
                <c:pt idx="45">
                  <c:v>74.600000000000009</c:v>
                </c:pt>
                <c:pt idx="46">
                  <c:v>74.600000000000009</c:v>
                </c:pt>
                <c:pt idx="47">
                  <c:v>74.600000000000009</c:v>
                </c:pt>
                <c:pt idx="48">
                  <c:v>74.600000000000009</c:v>
                </c:pt>
                <c:pt idx="49">
                  <c:v>74.600000000000009</c:v>
                </c:pt>
                <c:pt idx="50">
                  <c:v>74.600000000000009</c:v>
                </c:pt>
              </c:numCache>
            </c:numRef>
          </c:yVal>
          <c:smooth val="0"/>
        </c:ser>
        <c:ser>
          <c:idx val="2"/>
          <c:order val="2"/>
          <c:tx>
            <c:v>func eqn points</c:v>
          </c:tx>
          <c:spPr>
            <a:ln w="3175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'diff eqn + data points'!$B$126:$B$176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18</c:v>
                </c:pt>
                <c:pt idx="20">
                  <c:v>18</c:v>
                </c:pt>
                <c:pt idx="21">
                  <c:v>18</c:v>
                </c:pt>
                <c:pt idx="22">
                  <c:v>18</c:v>
                </c:pt>
                <c:pt idx="23">
                  <c:v>18</c:v>
                </c:pt>
                <c:pt idx="24">
                  <c:v>18</c:v>
                </c:pt>
                <c:pt idx="25">
                  <c:v>18</c:v>
                </c:pt>
                <c:pt idx="26">
                  <c:v>18</c:v>
                </c:pt>
                <c:pt idx="27">
                  <c:v>18</c:v>
                </c:pt>
                <c:pt idx="28">
                  <c:v>18</c:v>
                </c:pt>
                <c:pt idx="29">
                  <c:v>18</c:v>
                </c:pt>
                <c:pt idx="30">
                  <c:v>18</c:v>
                </c:pt>
                <c:pt idx="31">
                  <c:v>18</c:v>
                </c:pt>
                <c:pt idx="32">
                  <c:v>18</c:v>
                </c:pt>
                <c:pt idx="33">
                  <c:v>18</c:v>
                </c:pt>
                <c:pt idx="34">
                  <c:v>18</c:v>
                </c:pt>
                <c:pt idx="35">
                  <c:v>18</c:v>
                </c:pt>
                <c:pt idx="36">
                  <c:v>18</c:v>
                </c:pt>
                <c:pt idx="37">
                  <c:v>18</c:v>
                </c:pt>
                <c:pt idx="38">
                  <c:v>18</c:v>
                </c:pt>
                <c:pt idx="39">
                  <c:v>18</c:v>
                </c:pt>
                <c:pt idx="40">
                  <c:v>18</c:v>
                </c:pt>
                <c:pt idx="41">
                  <c:v>18</c:v>
                </c:pt>
                <c:pt idx="42">
                  <c:v>18</c:v>
                </c:pt>
                <c:pt idx="43">
                  <c:v>18</c:v>
                </c:pt>
                <c:pt idx="44">
                  <c:v>18</c:v>
                </c:pt>
                <c:pt idx="45">
                  <c:v>18</c:v>
                </c:pt>
                <c:pt idx="46">
                  <c:v>18</c:v>
                </c:pt>
                <c:pt idx="47">
                  <c:v>18</c:v>
                </c:pt>
                <c:pt idx="48">
                  <c:v>18</c:v>
                </c:pt>
                <c:pt idx="49">
                  <c:v>18</c:v>
                </c:pt>
                <c:pt idx="50">
                  <c:v>18</c:v>
                </c:pt>
              </c:numCache>
            </c:numRef>
          </c:xVal>
          <c:yVal>
            <c:numRef>
              <c:f>'diff eqn + data points'!$E$126:$E$176</c:f>
              <c:numCache>
                <c:formatCode>General</c:formatCode>
                <c:ptCount val="51"/>
                <c:pt idx="0">
                  <c:v>12</c:v>
                </c:pt>
                <c:pt idx="1">
                  <c:v>14</c:v>
                </c:pt>
                <c:pt idx="2">
                  <c:v>16.2</c:v>
                </c:pt>
                <c:pt idx="3">
                  <c:v>18.600000000000001</c:v>
                </c:pt>
                <c:pt idx="4">
                  <c:v>21.2</c:v>
                </c:pt>
                <c:pt idx="5">
                  <c:v>24</c:v>
                </c:pt>
                <c:pt idx="6">
                  <c:v>27</c:v>
                </c:pt>
                <c:pt idx="7">
                  <c:v>30.2</c:v>
                </c:pt>
                <c:pt idx="8">
                  <c:v>33.6</c:v>
                </c:pt>
                <c:pt idx="9">
                  <c:v>37.200000000000003</c:v>
                </c:pt>
                <c:pt idx="10">
                  <c:v>41</c:v>
                </c:pt>
                <c:pt idx="11">
                  <c:v>45</c:v>
                </c:pt>
                <c:pt idx="12">
                  <c:v>49.2</c:v>
                </c:pt>
                <c:pt idx="13">
                  <c:v>53.6</c:v>
                </c:pt>
                <c:pt idx="14">
                  <c:v>58.2</c:v>
                </c:pt>
                <c:pt idx="15">
                  <c:v>63</c:v>
                </c:pt>
                <c:pt idx="16">
                  <c:v>68</c:v>
                </c:pt>
                <c:pt idx="17">
                  <c:v>73.2</c:v>
                </c:pt>
                <c:pt idx="18">
                  <c:v>78.599999999999994</c:v>
                </c:pt>
                <c:pt idx="19">
                  <c:v>78.599999999999994</c:v>
                </c:pt>
                <c:pt idx="20">
                  <c:v>78.599999999999994</c:v>
                </c:pt>
                <c:pt idx="21">
                  <c:v>78.599999999999994</c:v>
                </c:pt>
                <c:pt idx="22">
                  <c:v>78.599999999999994</c:v>
                </c:pt>
                <c:pt idx="23">
                  <c:v>78.599999999999994</c:v>
                </c:pt>
                <c:pt idx="24">
                  <c:v>78.599999999999994</c:v>
                </c:pt>
                <c:pt idx="25">
                  <c:v>78.599999999999994</c:v>
                </c:pt>
                <c:pt idx="26">
                  <c:v>78.599999999999994</c:v>
                </c:pt>
                <c:pt idx="27">
                  <c:v>78.599999999999994</c:v>
                </c:pt>
                <c:pt idx="28">
                  <c:v>78.599999999999994</c:v>
                </c:pt>
                <c:pt idx="29">
                  <c:v>78.599999999999994</c:v>
                </c:pt>
                <c:pt idx="30">
                  <c:v>78.599999999999994</c:v>
                </c:pt>
                <c:pt idx="31">
                  <c:v>78.599999999999994</c:v>
                </c:pt>
                <c:pt idx="32">
                  <c:v>78.599999999999994</c:v>
                </c:pt>
                <c:pt idx="33">
                  <c:v>78.599999999999994</c:v>
                </c:pt>
                <c:pt idx="34">
                  <c:v>78.599999999999994</c:v>
                </c:pt>
                <c:pt idx="35">
                  <c:v>78.599999999999994</c:v>
                </c:pt>
                <c:pt idx="36">
                  <c:v>78.599999999999994</c:v>
                </c:pt>
                <c:pt idx="37">
                  <c:v>78.599999999999994</c:v>
                </c:pt>
                <c:pt idx="38">
                  <c:v>78.599999999999994</c:v>
                </c:pt>
                <c:pt idx="39">
                  <c:v>78.599999999999994</c:v>
                </c:pt>
                <c:pt idx="40">
                  <c:v>78.599999999999994</c:v>
                </c:pt>
                <c:pt idx="41">
                  <c:v>78.599999999999994</c:v>
                </c:pt>
                <c:pt idx="42">
                  <c:v>78.599999999999994</c:v>
                </c:pt>
                <c:pt idx="43">
                  <c:v>78.599999999999994</c:v>
                </c:pt>
                <c:pt idx="44">
                  <c:v>78.599999999999994</c:v>
                </c:pt>
                <c:pt idx="45">
                  <c:v>78.599999999999994</c:v>
                </c:pt>
                <c:pt idx="46">
                  <c:v>78.599999999999994</c:v>
                </c:pt>
                <c:pt idx="47">
                  <c:v>78.599999999999994</c:v>
                </c:pt>
                <c:pt idx="48">
                  <c:v>78.599999999999994</c:v>
                </c:pt>
                <c:pt idx="49">
                  <c:v>78.599999999999994</c:v>
                </c:pt>
                <c:pt idx="50">
                  <c:v>78.599999999999994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445632"/>
        <c:axId val="41443328"/>
      </c:scatterChart>
      <c:valAx>
        <c:axId val="414456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443328"/>
        <c:crosses val="autoZero"/>
        <c:crossBetween val="midCat"/>
      </c:valAx>
      <c:valAx>
        <c:axId val="41443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44563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3.7037450060121803E-2"/>
          <c:y val="0.90908717055529342"/>
          <c:w val="0.88162810617210785"/>
          <c:h val="6.30729042392428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274320</xdr:colOff>
      <xdr:row>8</xdr:row>
      <xdr:rowOff>0</xdr:rowOff>
    </xdr:from>
    <xdr:to>
      <xdr:col>19</xdr:col>
      <xdr:colOff>228600</xdr:colOff>
      <xdr:row>28</xdr:row>
      <xdr:rowOff>22860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2</xdr:col>
      <xdr:colOff>190500</xdr:colOff>
      <xdr:row>3</xdr:row>
      <xdr:rowOff>25400</xdr:rowOff>
    </xdr:to>
    <xdr:sp macro="" textlink="">
      <xdr:nvSpPr>
        <xdr:cNvPr id="3" name="TextBox 2"/>
        <xdr:cNvSpPr txBox="1"/>
      </xdr:nvSpPr>
      <xdr:spPr>
        <a:xfrm>
          <a:off x="0" y="0"/>
          <a:ext cx="1234440" cy="665480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solidFill>
            <a:schemeClr val="tx1"/>
          </a:solidFill>
        </a:ln>
        <a:effectLst>
          <a:outerShdw blurRad="50800" dist="38100" dir="2700000" algn="tl" rotWithShape="0">
            <a:schemeClr val="accent1">
              <a:alpha val="4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US" sz="1200" b="1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Directions:</a:t>
          </a:r>
          <a:r>
            <a:rPr lang="en-US" sz="1200" b="1" baseline="0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hover</a:t>
          </a:r>
          <a:r>
            <a:rPr lang="en-US" sz="1200" b="1" baseline="0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mouse</a:t>
          </a:r>
          <a:r>
            <a:rPr lang="en-US" sz="1200" b="1" baseline="0">
              <a:solidFill>
                <a:srgbClr val="FFFF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HERE </a:t>
          </a:r>
          <a:r>
            <a:rPr lang="en-US" sz="1200" b="1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..</a:t>
          </a:r>
          <a:endParaRPr lang="en-US" sz="1200" b="1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</xdr:colOff>
      <xdr:row>10</xdr:row>
      <xdr:rowOff>15240</xdr:rowOff>
    </xdr:from>
    <xdr:to>
      <xdr:col>15</xdr:col>
      <xdr:colOff>476250</xdr:colOff>
      <xdr:row>32</xdr:row>
      <xdr:rowOff>53340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</xdr:colOff>
      <xdr:row>0</xdr:row>
      <xdr:rowOff>15240</xdr:rowOff>
    </xdr:from>
    <xdr:to>
      <xdr:col>2</xdr:col>
      <xdr:colOff>152400</xdr:colOff>
      <xdr:row>4</xdr:row>
      <xdr:rowOff>17780</xdr:rowOff>
    </xdr:to>
    <xdr:sp macro="" textlink="">
      <xdr:nvSpPr>
        <xdr:cNvPr id="8" name="TextBox 7"/>
        <xdr:cNvSpPr txBox="1"/>
      </xdr:nvSpPr>
      <xdr:spPr>
        <a:xfrm>
          <a:off x="15240" y="15240"/>
          <a:ext cx="1234440" cy="665480"/>
        </a:xfrm>
        <a:prstGeom prst="rect">
          <a:avLst/>
        </a:prstGeom>
        <a:solidFill>
          <a:sysClr val="window" lastClr="FFFFFF">
            <a:lumMod val="50000"/>
          </a:sysClr>
        </a:solidFill>
        <a:ln w="9525" cmpd="sng">
          <a:solidFill>
            <a:sysClr val="windowText" lastClr="000000"/>
          </a:solidFill>
        </a:ln>
        <a:effectLst>
          <a:outerShdw blurRad="50800" dist="38100" dir="2700000" algn="tl" rotWithShape="0">
            <a:srgbClr val="4F81BD">
              <a:alpha val="40000"/>
            </a:srgbClr>
          </a:outerShdw>
        </a:effectLst>
      </xdr:spPr>
      <xdr:txBody>
        <a:bodyPr vertOverflow="clip" horzOverflow="clip" wrap="square" rtlCol="0" anchor="ctr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FF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Directions: hover mouse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HERE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" lastClr="FFFFFF">
                  <a:lumMod val="50000"/>
                </a:sys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69"/>
  <sheetViews>
    <sheetView showGridLines="0" tabSelected="1" zoomScaleNormal="100" workbookViewId="0">
      <selection activeCell="B2" sqref="B2:B3"/>
    </sheetView>
  </sheetViews>
  <sheetFormatPr defaultRowHeight="13.2"/>
  <cols>
    <col min="1" max="1" width="6.33203125" customWidth="1"/>
    <col min="3" max="3" width="10" customWidth="1"/>
    <col min="6" max="6" width="2" style="9" customWidth="1"/>
    <col min="8" max="9" width="3" customWidth="1"/>
    <col min="12" max="12" width="7.6640625" customWidth="1"/>
    <col min="13" max="13" width="7.5546875" customWidth="1"/>
    <col min="14" max="14" width="7.33203125" customWidth="1"/>
    <col min="15" max="15" width="9.6640625" customWidth="1"/>
    <col min="16" max="16" width="10" customWidth="1"/>
  </cols>
  <sheetData>
    <row r="1" spans="2:18" ht="12" customHeight="1">
      <c r="L1" s="60" t="s">
        <v>15</v>
      </c>
      <c r="M1" s="61"/>
      <c r="N1" s="61"/>
      <c r="O1" s="61"/>
      <c r="P1" s="61"/>
    </row>
    <row r="2" spans="2:18" ht="18.600000000000001" customHeight="1">
      <c r="B2" s="58"/>
      <c r="L2" s="61"/>
      <c r="M2" s="61"/>
      <c r="N2" s="61"/>
      <c r="O2" s="61"/>
      <c r="P2" s="61"/>
    </row>
    <row r="3" spans="2:18" ht="19.8" customHeight="1">
      <c r="B3" s="58"/>
      <c r="K3" s="65" t="s">
        <v>16</v>
      </c>
      <c r="L3" s="58"/>
      <c r="M3" s="58"/>
      <c r="N3" s="58"/>
      <c r="O3" s="58"/>
      <c r="P3" s="58"/>
      <c r="Q3" s="58"/>
    </row>
    <row r="4" spans="2:18">
      <c r="B4" s="59" t="s">
        <v>0</v>
      </c>
      <c r="C4" s="59"/>
      <c r="D4" s="59"/>
      <c r="E4" s="1">
        <v>100</v>
      </c>
      <c r="F4" s="4"/>
      <c r="G4" s="8"/>
      <c r="H4" s="8"/>
      <c r="I4" s="8"/>
      <c r="J4" s="8"/>
      <c r="K4" s="8"/>
      <c r="L4" s="18"/>
      <c r="M4" s="18"/>
      <c r="N4" s="18"/>
      <c r="O4" s="19"/>
      <c r="P4" s="19"/>
    </row>
    <row r="5" spans="2:18" ht="15.6">
      <c r="B5" s="8" t="s">
        <v>2</v>
      </c>
      <c r="C5" s="8"/>
      <c r="D5" s="20" t="s">
        <v>19</v>
      </c>
      <c r="E5" s="20" t="s">
        <v>20</v>
      </c>
      <c r="F5" s="39" t="s">
        <v>8</v>
      </c>
      <c r="G5" s="1">
        <v>35</v>
      </c>
      <c r="H5" s="63" t="s">
        <v>8</v>
      </c>
      <c r="I5" s="64"/>
      <c r="J5" s="1">
        <v>-3</v>
      </c>
      <c r="K5" s="38" t="s">
        <v>1</v>
      </c>
      <c r="L5" s="18"/>
      <c r="M5" s="18"/>
      <c r="N5" s="18"/>
      <c r="O5" s="19"/>
      <c r="P5" s="19"/>
    </row>
    <row r="6" spans="2:18" ht="15.6">
      <c r="B6" s="8" t="s">
        <v>3</v>
      </c>
      <c r="C6" s="8"/>
      <c r="D6" s="20" t="s">
        <v>21</v>
      </c>
      <c r="E6" s="1">
        <v>100</v>
      </c>
      <c r="F6" s="39" t="s">
        <v>8</v>
      </c>
      <c r="G6" s="1">
        <v>35</v>
      </c>
      <c r="H6" s="38" t="s">
        <v>1</v>
      </c>
      <c r="I6" s="38" t="s">
        <v>8</v>
      </c>
      <c r="J6" s="1">
        <v>-3</v>
      </c>
      <c r="K6" s="17" t="s">
        <v>18</v>
      </c>
      <c r="N6" s="20" t="s">
        <v>9</v>
      </c>
      <c r="O6" s="21">
        <v>0</v>
      </c>
      <c r="Q6" s="20" t="s">
        <v>10</v>
      </c>
      <c r="R6" s="21">
        <v>20</v>
      </c>
    </row>
    <row r="7" spans="2:18" ht="17.399999999999999">
      <c r="O7" s="6"/>
      <c r="P7" s="6"/>
    </row>
    <row r="8" spans="2:18" ht="8.25" customHeight="1">
      <c r="B8" s="12"/>
      <c r="C8" s="12"/>
      <c r="D8" s="8"/>
      <c r="E8" s="8"/>
      <c r="O8" s="7"/>
      <c r="P8" s="7"/>
    </row>
    <row r="9" spans="2:18" ht="41.25" customHeight="1">
      <c r="B9" s="13" t="s">
        <v>4</v>
      </c>
      <c r="C9" s="11"/>
      <c r="D9" s="13" t="s">
        <v>5</v>
      </c>
      <c r="E9" s="13" t="s">
        <v>6</v>
      </c>
      <c r="F9" s="10"/>
      <c r="O9" s="2"/>
      <c r="P9" s="2"/>
    </row>
    <row r="10" spans="2:18" ht="12.75" customHeight="1">
      <c r="B10" s="22">
        <f>O6</f>
        <v>0</v>
      </c>
      <c r="C10" s="4"/>
      <c r="D10" s="14">
        <f>IF(B10="","",$E$4)</f>
        <v>100</v>
      </c>
      <c r="E10" s="15">
        <f>IF(B10="","",$E$6+$G$6*B10+$J$6*B10*(B10-1)/2)</f>
        <v>100</v>
      </c>
      <c r="F10" s="4"/>
      <c r="O10" s="1"/>
      <c r="P10" s="1"/>
    </row>
    <row r="11" spans="2:18">
      <c r="B11" s="22">
        <f t="shared" ref="B11:B42" si="0">IF(B10&lt;$R$6,B10+1,"")</f>
        <v>1</v>
      </c>
      <c r="C11" s="4"/>
      <c r="D11" s="14">
        <f>IF(B11="","",D10+$G$5+$J$5*B10)</f>
        <v>135</v>
      </c>
      <c r="E11" s="15">
        <f t="shared" ref="E11:E35" si="1">IF(B11="","",$E$6+$G$6*B11+$J$6*B11*(B11-1)/2)</f>
        <v>135</v>
      </c>
      <c r="F11" s="4"/>
    </row>
    <row r="12" spans="2:18">
      <c r="B12" s="22">
        <f t="shared" si="0"/>
        <v>2</v>
      </c>
      <c r="C12" s="4"/>
      <c r="D12" s="14">
        <f t="shared" ref="D12:D75" si="2">IF(B12="","",D11+$G$5+$J$5*B11)</f>
        <v>167</v>
      </c>
      <c r="E12" s="15">
        <f t="shared" si="1"/>
        <v>167</v>
      </c>
      <c r="F12" s="4"/>
    </row>
    <row r="13" spans="2:18" ht="15.6">
      <c r="B13" s="22">
        <f t="shared" si="0"/>
        <v>3</v>
      </c>
      <c r="C13" s="4"/>
      <c r="D13" s="14">
        <f t="shared" si="2"/>
        <v>196</v>
      </c>
      <c r="E13" s="15">
        <f t="shared" si="1"/>
        <v>196</v>
      </c>
      <c r="F13" s="4"/>
      <c r="O13" s="62"/>
      <c r="P13" s="62"/>
    </row>
    <row r="14" spans="2:18">
      <c r="B14" s="22">
        <f t="shared" si="0"/>
        <v>4</v>
      </c>
      <c r="C14" s="4"/>
      <c r="D14" s="14">
        <f t="shared" si="2"/>
        <v>222</v>
      </c>
      <c r="E14" s="15">
        <f t="shared" si="1"/>
        <v>222</v>
      </c>
      <c r="F14" s="4"/>
      <c r="O14" s="3"/>
    </row>
    <row r="15" spans="2:18">
      <c r="B15" s="22">
        <f t="shared" si="0"/>
        <v>5</v>
      </c>
      <c r="C15" s="4"/>
      <c r="D15" s="14">
        <f t="shared" si="2"/>
        <v>245</v>
      </c>
      <c r="E15" s="15">
        <f t="shared" si="1"/>
        <v>245</v>
      </c>
      <c r="F15" s="4"/>
    </row>
    <row r="16" spans="2:18">
      <c r="B16" s="22">
        <f t="shared" si="0"/>
        <v>6</v>
      </c>
      <c r="C16" s="4"/>
      <c r="D16" s="14">
        <f t="shared" si="2"/>
        <v>265</v>
      </c>
      <c r="E16" s="15">
        <f t="shared" si="1"/>
        <v>265</v>
      </c>
      <c r="F16" s="4"/>
    </row>
    <row r="17" spans="2:12">
      <c r="B17" s="22">
        <f t="shared" si="0"/>
        <v>7</v>
      </c>
      <c r="C17" s="4"/>
      <c r="D17" s="14">
        <f t="shared" si="2"/>
        <v>282</v>
      </c>
      <c r="E17" s="15">
        <f t="shared" si="1"/>
        <v>282</v>
      </c>
      <c r="F17" s="4"/>
    </row>
    <row r="18" spans="2:12">
      <c r="B18" s="22">
        <f t="shared" si="0"/>
        <v>8</v>
      </c>
      <c r="C18" s="4"/>
      <c r="D18" s="14">
        <f t="shared" si="2"/>
        <v>296</v>
      </c>
      <c r="E18" s="15">
        <f t="shared" si="1"/>
        <v>296</v>
      </c>
      <c r="F18" s="4"/>
    </row>
    <row r="19" spans="2:12">
      <c r="B19" s="22">
        <f t="shared" si="0"/>
        <v>9</v>
      </c>
      <c r="C19" s="4"/>
      <c r="D19" s="14">
        <f t="shared" si="2"/>
        <v>307</v>
      </c>
      <c r="E19" s="15">
        <f t="shared" si="1"/>
        <v>307</v>
      </c>
      <c r="F19" s="4"/>
    </row>
    <row r="20" spans="2:12">
      <c r="B20" s="22">
        <f t="shared" si="0"/>
        <v>10</v>
      </c>
      <c r="C20" s="4"/>
      <c r="D20" s="14">
        <f t="shared" si="2"/>
        <v>315</v>
      </c>
      <c r="E20" s="15">
        <f t="shared" si="1"/>
        <v>315</v>
      </c>
      <c r="F20" s="4"/>
    </row>
    <row r="21" spans="2:12">
      <c r="B21" s="22">
        <f t="shared" si="0"/>
        <v>11</v>
      </c>
      <c r="C21" s="4"/>
      <c r="D21" s="14">
        <f t="shared" si="2"/>
        <v>320</v>
      </c>
      <c r="E21" s="15">
        <f t="shared" si="1"/>
        <v>320</v>
      </c>
      <c r="F21" s="4"/>
    </row>
    <row r="22" spans="2:12">
      <c r="B22" s="22">
        <f t="shared" si="0"/>
        <v>12</v>
      </c>
      <c r="C22" s="4"/>
      <c r="D22" s="14">
        <f t="shared" si="2"/>
        <v>322</v>
      </c>
      <c r="E22" s="15">
        <f t="shared" si="1"/>
        <v>322</v>
      </c>
      <c r="F22" s="4"/>
    </row>
    <row r="23" spans="2:12">
      <c r="B23" s="22">
        <f t="shared" si="0"/>
        <v>13</v>
      </c>
      <c r="C23" s="4"/>
      <c r="D23" s="14">
        <f t="shared" si="2"/>
        <v>321</v>
      </c>
      <c r="E23" s="15">
        <f t="shared" si="1"/>
        <v>321</v>
      </c>
      <c r="F23" s="4"/>
    </row>
    <row r="24" spans="2:12">
      <c r="B24" s="22">
        <f t="shared" si="0"/>
        <v>14</v>
      </c>
      <c r="C24" s="4"/>
      <c r="D24" s="14">
        <f t="shared" si="2"/>
        <v>317</v>
      </c>
      <c r="E24" s="15">
        <f t="shared" si="1"/>
        <v>317</v>
      </c>
      <c r="F24" s="4"/>
    </row>
    <row r="25" spans="2:12">
      <c r="B25" s="22">
        <f t="shared" si="0"/>
        <v>15</v>
      </c>
      <c r="C25" s="4"/>
      <c r="D25" s="14">
        <f t="shared" si="2"/>
        <v>310</v>
      </c>
      <c r="E25" s="15">
        <f t="shared" si="1"/>
        <v>310</v>
      </c>
      <c r="F25" s="4"/>
    </row>
    <row r="26" spans="2:12">
      <c r="B26" s="22">
        <f t="shared" si="0"/>
        <v>16</v>
      </c>
      <c r="D26" s="14">
        <f t="shared" si="2"/>
        <v>300</v>
      </c>
      <c r="E26" s="15">
        <f t="shared" si="1"/>
        <v>300</v>
      </c>
    </row>
    <row r="27" spans="2:12">
      <c r="B27" s="22">
        <f t="shared" si="0"/>
        <v>17</v>
      </c>
      <c r="D27" s="14">
        <f t="shared" si="2"/>
        <v>287</v>
      </c>
      <c r="E27" s="15">
        <f t="shared" si="1"/>
        <v>287</v>
      </c>
    </row>
    <row r="28" spans="2:12">
      <c r="B28" s="22">
        <f t="shared" si="0"/>
        <v>18</v>
      </c>
      <c r="D28" s="14">
        <f t="shared" si="2"/>
        <v>271</v>
      </c>
      <c r="E28" s="15">
        <f t="shared" si="1"/>
        <v>271</v>
      </c>
      <c r="F28" s="5"/>
      <c r="G28" s="5"/>
      <c r="H28" s="5"/>
      <c r="I28" s="35"/>
      <c r="J28" s="35"/>
      <c r="K28" s="35"/>
      <c r="L28" s="5"/>
    </row>
    <row r="29" spans="2:12">
      <c r="B29" s="22">
        <f t="shared" si="0"/>
        <v>19</v>
      </c>
      <c r="D29" s="14">
        <f t="shared" si="2"/>
        <v>252</v>
      </c>
      <c r="E29" s="15">
        <f t="shared" si="1"/>
        <v>252</v>
      </c>
    </row>
    <row r="30" spans="2:12">
      <c r="B30" s="22">
        <f t="shared" si="0"/>
        <v>20</v>
      </c>
      <c r="D30" s="14">
        <f t="shared" si="2"/>
        <v>230</v>
      </c>
      <c r="E30" s="15">
        <f t="shared" si="1"/>
        <v>230</v>
      </c>
      <c r="F30" s="5"/>
      <c r="G30" s="5"/>
      <c r="H30" s="5"/>
      <c r="I30" s="35"/>
      <c r="J30" s="35"/>
      <c r="K30" s="35"/>
      <c r="L30" s="5"/>
    </row>
    <row r="31" spans="2:12">
      <c r="B31" s="22" t="str">
        <f t="shared" si="0"/>
        <v/>
      </c>
      <c r="D31" s="14" t="str">
        <f t="shared" si="2"/>
        <v/>
      </c>
      <c r="E31" s="15" t="str">
        <f t="shared" si="1"/>
        <v/>
      </c>
    </row>
    <row r="32" spans="2:12">
      <c r="B32" s="22" t="str">
        <f t="shared" si="0"/>
        <v/>
      </c>
      <c r="D32" s="14" t="str">
        <f t="shared" si="2"/>
        <v/>
      </c>
      <c r="E32" s="15" t="str">
        <f t="shared" si="1"/>
        <v/>
      </c>
    </row>
    <row r="33" spans="2:5">
      <c r="B33" s="22" t="str">
        <f t="shared" si="0"/>
        <v/>
      </c>
      <c r="D33" s="14" t="str">
        <f t="shared" si="2"/>
        <v/>
      </c>
      <c r="E33" s="15" t="str">
        <f t="shared" si="1"/>
        <v/>
      </c>
    </row>
    <row r="34" spans="2:5">
      <c r="B34" s="22" t="str">
        <f t="shared" si="0"/>
        <v/>
      </c>
      <c r="D34" s="14" t="str">
        <f t="shared" si="2"/>
        <v/>
      </c>
      <c r="E34" s="15" t="str">
        <f t="shared" si="1"/>
        <v/>
      </c>
    </row>
    <row r="35" spans="2:5">
      <c r="B35" s="22" t="str">
        <f t="shared" si="0"/>
        <v/>
      </c>
      <c r="D35" s="14" t="str">
        <f t="shared" si="2"/>
        <v/>
      </c>
      <c r="E35" s="15" t="str">
        <f t="shared" si="1"/>
        <v/>
      </c>
    </row>
    <row r="36" spans="2:5">
      <c r="B36" s="22" t="str">
        <f t="shared" si="0"/>
        <v/>
      </c>
      <c r="D36" s="14" t="str">
        <f t="shared" si="2"/>
        <v/>
      </c>
      <c r="E36" s="15" t="str">
        <f t="shared" ref="E36:E74" si="3">IF(B36="","",$E$6+$G$6*B36)</f>
        <v/>
      </c>
    </row>
    <row r="37" spans="2:5">
      <c r="B37" s="22" t="str">
        <f t="shared" si="0"/>
        <v/>
      </c>
      <c r="D37" s="14" t="str">
        <f t="shared" si="2"/>
        <v/>
      </c>
      <c r="E37" s="15" t="str">
        <f t="shared" si="3"/>
        <v/>
      </c>
    </row>
    <row r="38" spans="2:5">
      <c r="B38" s="22" t="str">
        <f t="shared" si="0"/>
        <v/>
      </c>
      <c r="D38" s="14" t="str">
        <f t="shared" si="2"/>
        <v/>
      </c>
      <c r="E38" s="15" t="str">
        <f t="shared" si="3"/>
        <v/>
      </c>
    </row>
    <row r="39" spans="2:5">
      <c r="B39" s="22" t="str">
        <f t="shared" si="0"/>
        <v/>
      </c>
      <c r="D39" s="14" t="str">
        <f t="shared" si="2"/>
        <v/>
      </c>
      <c r="E39" s="15" t="str">
        <f t="shared" si="3"/>
        <v/>
      </c>
    </row>
    <row r="40" spans="2:5">
      <c r="B40" s="22" t="str">
        <f t="shared" si="0"/>
        <v/>
      </c>
      <c r="D40" s="14" t="str">
        <f t="shared" si="2"/>
        <v/>
      </c>
      <c r="E40" s="15" t="str">
        <f t="shared" si="3"/>
        <v/>
      </c>
    </row>
    <row r="41" spans="2:5">
      <c r="B41" s="22" t="str">
        <f t="shared" si="0"/>
        <v/>
      </c>
      <c r="D41" s="14" t="str">
        <f t="shared" si="2"/>
        <v/>
      </c>
      <c r="E41" s="15" t="str">
        <f t="shared" si="3"/>
        <v/>
      </c>
    </row>
    <row r="42" spans="2:5">
      <c r="B42" s="22" t="str">
        <f t="shared" si="0"/>
        <v/>
      </c>
      <c r="D42" s="14" t="str">
        <f t="shared" si="2"/>
        <v/>
      </c>
      <c r="E42" s="15" t="str">
        <f t="shared" si="3"/>
        <v/>
      </c>
    </row>
    <row r="43" spans="2:5">
      <c r="B43" s="22" t="str">
        <f t="shared" ref="B43:B74" si="4">IF(B42&lt;$R$6,B42+1,"")</f>
        <v/>
      </c>
      <c r="D43" s="14" t="str">
        <f t="shared" si="2"/>
        <v/>
      </c>
      <c r="E43" s="15" t="str">
        <f t="shared" si="3"/>
        <v/>
      </c>
    </row>
    <row r="44" spans="2:5">
      <c r="B44" s="22" t="str">
        <f t="shared" si="4"/>
        <v/>
      </c>
      <c r="D44" s="14" t="str">
        <f t="shared" si="2"/>
        <v/>
      </c>
      <c r="E44" s="15" t="str">
        <f t="shared" si="3"/>
        <v/>
      </c>
    </row>
    <row r="45" spans="2:5">
      <c r="B45" s="22" t="str">
        <f t="shared" si="4"/>
        <v/>
      </c>
      <c r="D45" s="14" t="str">
        <f t="shared" si="2"/>
        <v/>
      </c>
      <c r="E45" s="15" t="str">
        <f t="shared" si="3"/>
        <v/>
      </c>
    </row>
    <row r="46" spans="2:5">
      <c r="B46" s="22" t="str">
        <f t="shared" si="4"/>
        <v/>
      </c>
      <c r="D46" s="14" t="str">
        <f t="shared" si="2"/>
        <v/>
      </c>
      <c r="E46" s="15" t="str">
        <f t="shared" si="3"/>
        <v/>
      </c>
    </row>
    <row r="47" spans="2:5">
      <c r="B47" s="22" t="str">
        <f t="shared" si="4"/>
        <v/>
      </c>
      <c r="D47" s="14" t="str">
        <f t="shared" si="2"/>
        <v/>
      </c>
      <c r="E47" s="15" t="str">
        <f t="shared" si="3"/>
        <v/>
      </c>
    </row>
    <row r="48" spans="2:5">
      <c r="B48" s="22" t="str">
        <f t="shared" si="4"/>
        <v/>
      </c>
      <c r="D48" s="14" t="str">
        <f t="shared" si="2"/>
        <v/>
      </c>
      <c r="E48" s="15" t="str">
        <f t="shared" si="3"/>
        <v/>
      </c>
    </row>
    <row r="49" spans="2:5">
      <c r="B49" s="22" t="str">
        <f t="shared" si="4"/>
        <v/>
      </c>
      <c r="D49" s="14" t="str">
        <f t="shared" si="2"/>
        <v/>
      </c>
      <c r="E49" s="15" t="str">
        <f t="shared" si="3"/>
        <v/>
      </c>
    </row>
    <row r="50" spans="2:5">
      <c r="B50" s="22" t="str">
        <f t="shared" si="4"/>
        <v/>
      </c>
      <c r="D50" s="14" t="str">
        <f t="shared" si="2"/>
        <v/>
      </c>
      <c r="E50" s="15" t="str">
        <f t="shared" si="3"/>
        <v/>
      </c>
    </row>
    <row r="51" spans="2:5">
      <c r="B51" s="22" t="str">
        <f t="shared" si="4"/>
        <v/>
      </c>
      <c r="D51" s="14" t="str">
        <f t="shared" si="2"/>
        <v/>
      </c>
      <c r="E51" s="15" t="str">
        <f t="shared" si="3"/>
        <v/>
      </c>
    </row>
    <row r="52" spans="2:5">
      <c r="B52" s="22" t="str">
        <f t="shared" si="4"/>
        <v/>
      </c>
      <c r="D52" s="14" t="str">
        <f t="shared" si="2"/>
        <v/>
      </c>
      <c r="E52" s="15" t="str">
        <f t="shared" si="3"/>
        <v/>
      </c>
    </row>
    <row r="53" spans="2:5">
      <c r="B53" s="22" t="str">
        <f t="shared" si="4"/>
        <v/>
      </c>
      <c r="D53" s="14" t="str">
        <f t="shared" si="2"/>
        <v/>
      </c>
      <c r="E53" s="15" t="str">
        <f t="shared" si="3"/>
        <v/>
      </c>
    </row>
    <row r="54" spans="2:5">
      <c r="B54" s="22" t="str">
        <f t="shared" si="4"/>
        <v/>
      </c>
      <c r="D54" s="14" t="str">
        <f t="shared" si="2"/>
        <v/>
      </c>
      <c r="E54" s="15" t="str">
        <f t="shared" si="3"/>
        <v/>
      </c>
    </row>
    <row r="55" spans="2:5">
      <c r="B55" s="22" t="str">
        <f t="shared" si="4"/>
        <v/>
      </c>
      <c r="D55" s="14" t="str">
        <f t="shared" si="2"/>
        <v/>
      </c>
      <c r="E55" s="15" t="str">
        <f t="shared" si="3"/>
        <v/>
      </c>
    </row>
    <row r="56" spans="2:5">
      <c r="B56" s="22" t="str">
        <f t="shared" si="4"/>
        <v/>
      </c>
      <c r="D56" s="14" t="str">
        <f t="shared" si="2"/>
        <v/>
      </c>
      <c r="E56" s="15" t="str">
        <f t="shared" si="3"/>
        <v/>
      </c>
    </row>
    <row r="57" spans="2:5">
      <c r="B57" s="22" t="str">
        <f t="shared" si="4"/>
        <v/>
      </c>
      <c r="D57" s="14" t="str">
        <f t="shared" si="2"/>
        <v/>
      </c>
      <c r="E57" s="15" t="str">
        <f t="shared" si="3"/>
        <v/>
      </c>
    </row>
    <row r="58" spans="2:5">
      <c r="B58" s="22" t="str">
        <f t="shared" si="4"/>
        <v/>
      </c>
      <c r="D58" s="14" t="str">
        <f t="shared" si="2"/>
        <v/>
      </c>
      <c r="E58" s="15" t="str">
        <f t="shared" si="3"/>
        <v/>
      </c>
    </row>
    <row r="59" spans="2:5">
      <c r="B59" s="22" t="str">
        <f t="shared" si="4"/>
        <v/>
      </c>
      <c r="D59" s="14" t="str">
        <f t="shared" si="2"/>
        <v/>
      </c>
      <c r="E59" s="15" t="str">
        <f t="shared" si="3"/>
        <v/>
      </c>
    </row>
    <row r="60" spans="2:5">
      <c r="B60" s="22" t="str">
        <f t="shared" si="4"/>
        <v/>
      </c>
      <c r="D60" s="14" t="str">
        <f t="shared" si="2"/>
        <v/>
      </c>
      <c r="E60" s="15" t="str">
        <f t="shared" si="3"/>
        <v/>
      </c>
    </row>
    <row r="61" spans="2:5">
      <c r="B61" s="22" t="str">
        <f t="shared" si="4"/>
        <v/>
      </c>
      <c r="D61" s="14" t="str">
        <f t="shared" si="2"/>
        <v/>
      </c>
      <c r="E61" s="15" t="str">
        <f t="shared" si="3"/>
        <v/>
      </c>
    </row>
    <row r="62" spans="2:5">
      <c r="B62" s="22" t="str">
        <f t="shared" si="4"/>
        <v/>
      </c>
      <c r="D62" s="14" t="str">
        <f t="shared" si="2"/>
        <v/>
      </c>
      <c r="E62" s="15" t="str">
        <f t="shared" si="3"/>
        <v/>
      </c>
    </row>
    <row r="63" spans="2:5">
      <c r="B63" s="22" t="str">
        <f t="shared" si="4"/>
        <v/>
      </c>
      <c r="D63" s="14" t="str">
        <f t="shared" si="2"/>
        <v/>
      </c>
      <c r="E63" s="15" t="str">
        <f t="shared" si="3"/>
        <v/>
      </c>
    </row>
    <row r="64" spans="2:5">
      <c r="B64" s="22" t="str">
        <f t="shared" si="4"/>
        <v/>
      </c>
      <c r="D64" s="14" t="str">
        <f t="shared" si="2"/>
        <v/>
      </c>
      <c r="E64" s="15" t="str">
        <f t="shared" si="3"/>
        <v/>
      </c>
    </row>
    <row r="65" spans="2:5">
      <c r="B65" s="22" t="str">
        <f t="shared" si="4"/>
        <v/>
      </c>
      <c r="D65" s="14" t="str">
        <f t="shared" si="2"/>
        <v/>
      </c>
      <c r="E65" s="15" t="str">
        <f t="shared" si="3"/>
        <v/>
      </c>
    </row>
    <row r="66" spans="2:5">
      <c r="B66" s="22" t="str">
        <f t="shared" si="4"/>
        <v/>
      </c>
      <c r="D66" s="14" t="str">
        <f t="shared" si="2"/>
        <v/>
      </c>
      <c r="E66" s="15" t="str">
        <f t="shared" si="3"/>
        <v/>
      </c>
    </row>
    <row r="67" spans="2:5">
      <c r="B67" s="22" t="str">
        <f t="shared" si="4"/>
        <v/>
      </c>
      <c r="D67" s="14" t="str">
        <f t="shared" si="2"/>
        <v/>
      </c>
      <c r="E67" s="15" t="str">
        <f t="shared" si="3"/>
        <v/>
      </c>
    </row>
    <row r="68" spans="2:5">
      <c r="B68" s="22" t="str">
        <f t="shared" si="4"/>
        <v/>
      </c>
      <c r="D68" s="14" t="str">
        <f t="shared" si="2"/>
        <v/>
      </c>
      <c r="E68" s="15" t="str">
        <f t="shared" si="3"/>
        <v/>
      </c>
    </row>
    <row r="69" spans="2:5">
      <c r="B69" s="22" t="str">
        <f t="shared" si="4"/>
        <v/>
      </c>
      <c r="D69" s="14" t="str">
        <f t="shared" si="2"/>
        <v/>
      </c>
      <c r="E69" s="15" t="str">
        <f t="shared" si="3"/>
        <v/>
      </c>
    </row>
    <row r="70" spans="2:5">
      <c r="B70" s="22" t="str">
        <f t="shared" si="4"/>
        <v/>
      </c>
      <c r="D70" s="14" t="str">
        <f t="shared" si="2"/>
        <v/>
      </c>
      <c r="E70" s="15" t="str">
        <f t="shared" si="3"/>
        <v/>
      </c>
    </row>
    <row r="71" spans="2:5">
      <c r="B71" s="22" t="str">
        <f t="shared" si="4"/>
        <v/>
      </c>
      <c r="D71" s="14" t="str">
        <f t="shared" si="2"/>
        <v/>
      </c>
      <c r="E71" s="15" t="str">
        <f t="shared" si="3"/>
        <v/>
      </c>
    </row>
    <row r="72" spans="2:5">
      <c r="B72" s="22" t="str">
        <f t="shared" si="4"/>
        <v/>
      </c>
      <c r="D72" s="14" t="str">
        <f t="shared" si="2"/>
        <v/>
      </c>
      <c r="E72" s="15" t="str">
        <f t="shared" si="3"/>
        <v/>
      </c>
    </row>
    <row r="73" spans="2:5">
      <c r="B73" s="22" t="str">
        <f t="shared" si="4"/>
        <v/>
      </c>
      <c r="D73" s="14" t="str">
        <f t="shared" si="2"/>
        <v/>
      </c>
      <c r="E73" s="15" t="str">
        <f t="shared" si="3"/>
        <v/>
      </c>
    </row>
    <row r="74" spans="2:5">
      <c r="B74" s="22" t="str">
        <f t="shared" si="4"/>
        <v/>
      </c>
      <c r="D74" s="14" t="str">
        <f t="shared" si="2"/>
        <v/>
      </c>
      <c r="E74" s="15" t="str">
        <f t="shared" si="3"/>
        <v/>
      </c>
    </row>
    <row r="75" spans="2:5">
      <c r="B75" s="22" t="str">
        <f t="shared" ref="B75:B85" si="5">IF(B74&lt;$R$6,B74+1,"")</f>
        <v/>
      </c>
      <c r="D75" s="14" t="str">
        <f t="shared" si="2"/>
        <v/>
      </c>
      <c r="E75" s="15" t="str">
        <f t="shared" ref="E75:E85" si="6">IF(B75="","",$E$6+$G$6*B75)</f>
        <v/>
      </c>
    </row>
    <row r="76" spans="2:5">
      <c r="B76" s="22" t="str">
        <f t="shared" si="5"/>
        <v/>
      </c>
      <c r="D76" s="14" t="str">
        <f t="shared" ref="D76:D85" si="7">IF(B76="","",D75+$G$5+$J$5*B75)</f>
        <v/>
      </c>
      <c r="E76" s="15" t="str">
        <f t="shared" si="6"/>
        <v/>
      </c>
    </row>
    <row r="77" spans="2:5">
      <c r="B77" s="22" t="str">
        <f t="shared" si="5"/>
        <v/>
      </c>
      <c r="D77" s="14" t="str">
        <f t="shared" si="7"/>
        <v/>
      </c>
      <c r="E77" s="15" t="str">
        <f t="shared" si="6"/>
        <v/>
      </c>
    </row>
    <row r="78" spans="2:5">
      <c r="B78" s="22" t="str">
        <f t="shared" si="5"/>
        <v/>
      </c>
      <c r="D78" s="14" t="str">
        <f t="shared" si="7"/>
        <v/>
      </c>
      <c r="E78" s="15" t="str">
        <f t="shared" si="6"/>
        <v/>
      </c>
    </row>
    <row r="79" spans="2:5">
      <c r="B79" s="22" t="str">
        <f t="shared" si="5"/>
        <v/>
      </c>
      <c r="D79" s="14" t="str">
        <f t="shared" si="7"/>
        <v/>
      </c>
      <c r="E79" s="15" t="str">
        <f t="shared" si="6"/>
        <v/>
      </c>
    </row>
    <row r="80" spans="2:5">
      <c r="B80" s="22" t="str">
        <f t="shared" si="5"/>
        <v/>
      </c>
      <c r="D80" s="14" t="str">
        <f t="shared" si="7"/>
        <v/>
      </c>
      <c r="E80" s="15" t="str">
        <f t="shared" si="6"/>
        <v/>
      </c>
    </row>
    <row r="81" spans="2:5">
      <c r="B81" s="22" t="str">
        <f t="shared" si="5"/>
        <v/>
      </c>
      <c r="D81" s="14" t="str">
        <f t="shared" si="7"/>
        <v/>
      </c>
      <c r="E81" s="15" t="str">
        <f t="shared" si="6"/>
        <v/>
      </c>
    </row>
    <row r="82" spans="2:5">
      <c r="B82" s="22" t="str">
        <f t="shared" si="5"/>
        <v/>
      </c>
      <c r="D82" s="14" t="str">
        <f t="shared" si="7"/>
        <v/>
      </c>
      <c r="E82" s="15" t="str">
        <f t="shared" si="6"/>
        <v/>
      </c>
    </row>
    <row r="83" spans="2:5">
      <c r="B83" s="22" t="str">
        <f t="shared" si="5"/>
        <v/>
      </c>
      <c r="D83" s="14" t="str">
        <f t="shared" si="7"/>
        <v/>
      </c>
      <c r="E83" s="15" t="str">
        <f t="shared" si="6"/>
        <v/>
      </c>
    </row>
    <row r="84" spans="2:5">
      <c r="B84" s="22" t="str">
        <f t="shared" si="5"/>
        <v/>
      </c>
      <c r="D84" s="14" t="str">
        <f t="shared" si="7"/>
        <v/>
      </c>
      <c r="E84" s="15" t="str">
        <f t="shared" si="6"/>
        <v/>
      </c>
    </row>
    <row r="85" spans="2:5">
      <c r="B85" s="22" t="str">
        <f t="shared" si="5"/>
        <v/>
      </c>
      <c r="D85" s="14" t="str">
        <f t="shared" si="7"/>
        <v/>
      </c>
      <c r="E85" s="15" t="str">
        <f t="shared" si="6"/>
        <v/>
      </c>
    </row>
    <row r="99" spans="1:12">
      <c r="G99" s="8"/>
      <c r="H99" s="8"/>
      <c r="I99" s="8"/>
      <c r="J99" s="8"/>
      <c r="K99" s="8"/>
      <c r="L99" s="8"/>
    </row>
    <row r="100" spans="1:12">
      <c r="A100" s="53" t="s">
        <v>12</v>
      </c>
      <c r="B100" s="53"/>
      <c r="C100" s="54"/>
      <c r="G100" s="8"/>
      <c r="H100" s="8"/>
      <c r="I100" s="8"/>
      <c r="J100" s="8"/>
      <c r="K100" s="8"/>
      <c r="L100" s="8"/>
    </row>
    <row r="101" spans="1:12" ht="13.2" customHeight="1">
      <c r="A101" s="55"/>
      <c r="B101" s="55"/>
      <c r="C101" s="54"/>
      <c r="G101" s="8"/>
      <c r="H101" s="23"/>
      <c r="I101" s="23"/>
      <c r="J101" s="23"/>
      <c r="K101" s="23"/>
      <c r="L101" s="23"/>
    </row>
    <row r="102" spans="1:12">
      <c r="A102" s="55"/>
      <c r="B102" s="55"/>
      <c r="C102" s="54"/>
      <c r="G102" s="8"/>
      <c r="H102" s="24"/>
      <c r="I102" s="24"/>
      <c r="J102" s="24"/>
      <c r="K102" s="24"/>
      <c r="L102" s="24"/>
    </row>
    <row r="103" spans="1:12">
      <c r="A103" s="56" t="s">
        <v>11</v>
      </c>
      <c r="B103" s="57"/>
      <c r="C103" s="26">
        <f>($R$4-$O$4)/50</f>
        <v>0</v>
      </c>
      <c r="G103" s="8"/>
      <c r="H103" s="24"/>
      <c r="I103" s="24"/>
      <c r="J103" s="24"/>
      <c r="K103" s="24"/>
      <c r="L103" s="24"/>
    </row>
    <row r="104" spans="1:12" ht="15.6">
      <c r="A104" s="27" t="s">
        <v>1</v>
      </c>
      <c r="B104" s="28" t="s">
        <v>13</v>
      </c>
      <c r="C104" s="29" t="s">
        <v>14</v>
      </c>
      <c r="G104" s="8"/>
      <c r="H104" s="25"/>
      <c r="I104" s="25"/>
      <c r="J104" s="25"/>
      <c r="K104" s="25"/>
      <c r="L104" s="25"/>
    </row>
    <row r="105" spans="1:12">
      <c r="A105" s="30">
        <f>O6</f>
        <v>0</v>
      </c>
      <c r="B105" s="31">
        <f>E4</f>
        <v>100</v>
      </c>
      <c r="C105" s="31">
        <f>IF(A105&gt;$R$6,$E$6+$R$6*$G$6+$J$6*$R$6*($R$6-1)/2,$E$6+A105*$G$6+$J$6*A105*(A105-1)/2)</f>
        <v>100</v>
      </c>
      <c r="G105" s="8"/>
      <c r="H105" s="8"/>
      <c r="I105" s="8"/>
      <c r="J105" s="8"/>
      <c r="K105" s="8"/>
      <c r="L105" s="8"/>
    </row>
    <row r="106" spans="1:12">
      <c r="A106" s="30">
        <f t="shared" ref="A106:A137" si="8">IF(A105&lt;$R$6,A105+1,$R$6)</f>
        <v>1</v>
      </c>
      <c r="B106" s="31">
        <f>IF(A106=A105,B105,B105+$G$5+$J$5*A105)</f>
        <v>135</v>
      </c>
      <c r="C106" s="31">
        <f t="shared" ref="C106:C169" si="9">IF(A106&gt;$R$6,$E$6+$R$6*$G$6+$J$6*$R$6*($R$6-1)/2,$E$6+A106*$G$6+$J$6*A106*(A106-1)/2)</f>
        <v>135</v>
      </c>
      <c r="G106" s="8"/>
      <c r="H106" s="8"/>
      <c r="I106" s="8"/>
      <c r="J106" s="8"/>
      <c r="K106" s="8"/>
      <c r="L106" s="8"/>
    </row>
    <row r="107" spans="1:12" ht="13.2" customHeight="1">
      <c r="A107" s="30">
        <f t="shared" si="8"/>
        <v>2</v>
      </c>
      <c r="B107" s="31">
        <f t="shared" ref="B107:B170" si="10">IF(A107=A106,B106,B106+$G$5+$J$5*A106)</f>
        <v>167</v>
      </c>
      <c r="C107" s="31">
        <f t="shared" si="9"/>
        <v>167</v>
      </c>
      <c r="G107" s="8"/>
      <c r="H107" s="23"/>
      <c r="I107" s="23"/>
      <c r="J107" s="23"/>
      <c r="K107" s="23"/>
      <c r="L107" s="23"/>
    </row>
    <row r="108" spans="1:12">
      <c r="A108" s="30">
        <f t="shared" si="8"/>
        <v>3</v>
      </c>
      <c r="B108" s="31">
        <f t="shared" si="10"/>
        <v>196</v>
      </c>
      <c r="C108" s="31">
        <f t="shared" si="9"/>
        <v>196</v>
      </c>
      <c r="G108" s="8"/>
      <c r="H108" s="24"/>
      <c r="I108" s="24"/>
      <c r="J108" s="24"/>
      <c r="K108" s="24"/>
      <c r="L108" s="24"/>
    </row>
    <row r="109" spans="1:12">
      <c r="A109" s="30">
        <f t="shared" si="8"/>
        <v>4</v>
      </c>
      <c r="B109" s="31">
        <f t="shared" si="10"/>
        <v>222</v>
      </c>
      <c r="C109" s="31">
        <f t="shared" si="9"/>
        <v>222</v>
      </c>
      <c r="G109" s="8"/>
      <c r="H109" s="24"/>
      <c r="I109" s="24"/>
      <c r="J109" s="24"/>
      <c r="K109" s="24"/>
      <c r="L109" s="24"/>
    </row>
    <row r="110" spans="1:12">
      <c r="A110" s="30">
        <f t="shared" si="8"/>
        <v>5</v>
      </c>
      <c r="B110" s="31">
        <f t="shared" si="10"/>
        <v>245</v>
      </c>
      <c r="C110" s="31">
        <f t="shared" si="9"/>
        <v>245</v>
      </c>
      <c r="G110" s="8"/>
      <c r="H110" s="25"/>
      <c r="I110" s="25"/>
      <c r="J110" s="25"/>
      <c r="K110" s="25"/>
      <c r="L110" s="25"/>
    </row>
    <row r="111" spans="1:12">
      <c r="A111" s="30">
        <f t="shared" si="8"/>
        <v>6</v>
      </c>
      <c r="B111" s="31">
        <f t="shared" si="10"/>
        <v>265</v>
      </c>
      <c r="C111" s="31">
        <f t="shared" si="9"/>
        <v>265</v>
      </c>
    </row>
    <row r="112" spans="1:12">
      <c r="A112" s="30">
        <f t="shared" si="8"/>
        <v>7</v>
      </c>
      <c r="B112" s="31">
        <f t="shared" si="10"/>
        <v>282</v>
      </c>
      <c r="C112" s="31">
        <f t="shared" si="9"/>
        <v>282</v>
      </c>
    </row>
    <row r="113" spans="1:3">
      <c r="A113" s="30">
        <f t="shared" si="8"/>
        <v>8</v>
      </c>
      <c r="B113" s="31">
        <f t="shared" si="10"/>
        <v>296</v>
      </c>
      <c r="C113" s="31">
        <f t="shared" si="9"/>
        <v>296</v>
      </c>
    </row>
    <row r="114" spans="1:3">
      <c r="A114" s="30">
        <f t="shared" si="8"/>
        <v>9</v>
      </c>
      <c r="B114" s="31">
        <f t="shared" si="10"/>
        <v>307</v>
      </c>
      <c r="C114" s="31">
        <f t="shared" si="9"/>
        <v>307</v>
      </c>
    </row>
    <row r="115" spans="1:3">
      <c r="A115" s="30">
        <f t="shared" si="8"/>
        <v>10</v>
      </c>
      <c r="B115" s="31">
        <f t="shared" si="10"/>
        <v>315</v>
      </c>
      <c r="C115" s="31">
        <f t="shared" si="9"/>
        <v>315</v>
      </c>
    </row>
    <row r="116" spans="1:3">
      <c r="A116" s="30">
        <f t="shared" si="8"/>
        <v>11</v>
      </c>
      <c r="B116" s="31">
        <f t="shared" si="10"/>
        <v>320</v>
      </c>
      <c r="C116" s="31">
        <f t="shared" si="9"/>
        <v>320</v>
      </c>
    </row>
    <row r="117" spans="1:3">
      <c r="A117" s="30">
        <f t="shared" si="8"/>
        <v>12</v>
      </c>
      <c r="B117" s="31">
        <f t="shared" si="10"/>
        <v>322</v>
      </c>
      <c r="C117" s="31">
        <f t="shared" si="9"/>
        <v>322</v>
      </c>
    </row>
    <row r="118" spans="1:3">
      <c r="A118" s="30">
        <f t="shared" si="8"/>
        <v>13</v>
      </c>
      <c r="B118" s="31">
        <f t="shared" si="10"/>
        <v>321</v>
      </c>
      <c r="C118" s="31">
        <f t="shared" si="9"/>
        <v>321</v>
      </c>
    </row>
    <row r="119" spans="1:3">
      <c r="A119" s="30">
        <f t="shared" si="8"/>
        <v>14</v>
      </c>
      <c r="B119" s="31">
        <f t="shared" si="10"/>
        <v>317</v>
      </c>
      <c r="C119" s="31">
        <f t="shared" si="9"/>
        <v>317</v>
      </c>
    </row>
    <row r="120" spans="1:3">
      <c r="A120" s="30">
        <f t="shared" si="8"/>
        <v>15</v>
      </c>
      <c r="B120" s="31">
        <f t="shared" si="10"/>
        <v>310</v>
      </c>
      <c r="C120" s="31">
        <f t="shared" si="9"/>
        <v>310</v>
      </c>
    </row>
    <row r="121" spans="1:3">
      <c r="A121" s="30">
        <f t="shared" si="8"/>
        <v>16</v>
      </c>
      <c r="B121" s="31">
        <f t="shared" si="10"/>
        <v>300</v>
      </c>
      <c r="C121" s="31">
        <f t="shared" si="9"/>
        <v>300</v>
      </c>
    </row>
    <row r="122" spans="1:3">
      <c r="A122" s="30">
        <f t="shared" si="8"/>
        <v>17</v>
      </c>
      <c r="B122" s="31">
        <f t="shared" si="10"/>
        <v>287</v>
      </c>
      <c r="C122" s="31">
        <f t="shared" si="9"/>
        <v>287</v>
      </c>
    </row>
    <row r="123" spans="1:3">
      <c r="A123" s="30">
        <f t="shared" si="8"/>
        <v>18</v>
      </c>
      <c r="B123" s="31">
        <f t="shared" si="10"/>
        <v>271</v>
      </c>
      <c r="C123" s="31">
        <f t="shared" si="9"/>
        <v>271</v>
      </c>
    </row>
    <row r="124" spans="1:3">
      <c r="A124" s="30">
        <f t="shared" si="8"/>
        <v>19</v>
      </c>
      <c r="B124" s="31">
        <f t="shared" si="10"/>
        <v>252</v>
      </c>
      <c r="C124" s="31">
        <f t="shared" si="9"/>
        <v>252</v>
      </c>
    </row>
    <row r="125" spans="1:3">
      <c r="A125" s="30">
        <f t="shared" si="8"/>
        <v>20</v>
      </c>
      <c r="B125" s="31">
        <f t="shared" si="10"/>
        <v>230</v>
      </c>
      <c r="C125" s="31">
        <f t="shared" si="9"/>
        <v>230</v>
      </c>
    </row>
    <row r="126" spans="1:3">
      <c r="A126" s="30">
        <f t="shared" si="8"/>
        <v>20</v>
      </c>
      <c r="B126" s="31">
        <f t="shared" si="10"/>
        <v>230</v>
      </c>
      <c r="C126" s="31">
        <f t="shared" si="9"/>
        <v>230</v>
      </c>
    </row>
    <row r="127" spans="1:3">
      <c r="A127" s="30">
        <f t="shared" si="8"/>
        <v>20</v>
      </c>
      <c r="B127" s="31">
        <f t="shared" si="10"/>
        <v>230</v>
      </c>
      <c r="C127" s="31">
        <f t="shared" si="9"/>
        <v>230</v>
      </c>
    </row>
    <row r="128" spans="1:3">
      <c r="A128" s="30">
        <f t="shared" si="8"/>
        <v>20</v>
      </c>
      <c r="B128" s="31">
        <f t="shared" si="10"/>
        <v>230</v>
      </c>
      <c r="C128" s="31">
        <f t="shared" si="9"/>
        <v>230</v>
      </c>
    </row>
    <row r="129" spans="1:3">
      <c r="A129" s="30">
        <f t="shared" si="8"/>
        <v>20</v>
      </c>
      <c r="B129" s="31">
        <f t="shared" si="10"/>
        <v>230</v>
      </c>
      <c r="C129" s="31">
        <f t="shared" si="9"/>
        <v>230</v>
      </c>
    </row>
    <row r="130" spans="1:3">
      <c r="A130" s="30">
        <f t="shared" si="8"/>
        <v>20</v>
      </c>
      <c r="B130" s="31">
        <f t="shared" si="10"/>
        <v>230</v>
      </c>
      <c r="C130" s="31">
        <f t="shared" si="9"/>
        <v>230</v>
      </c>
    </row>
    <row r="131" spans="1:3">
      <c r="A131" s="30">
        <f t="shared" si="8"/>
        <v>20</v>
      </c>
      <c r="B131" s="31">
        <f t="shared" si="10"/>
        <v>230</v>
      </c>
      <c r="C131" s="31">
        <f t="shared" si="9"/>
        <v>230</v>
      </c>
    </row>
    <row r="132" spans="1:3">
      <c r="A132" s="30">
        <f t="shared" si="8"/>
        <v>20</v>
      </c>
      <c r="B132" s="31">
        <f t="shared" si="10"/>
        <v>230</v>
      </c>
      <c r="C132" s="31">
        <f t="shared" si="9"/>
        <v>230</v>
      </c>
    </row>
    <row r="133" spans="1:3">
      <c r="A133" s="30">
        <f t="shared" si="8"/>
        <v>20</v>
      </c>
      <c r="B133" s="31">
        <f t="shared" si="10"/>
        <v>230</v>
      </c>
      <c r="C133" s="31">
        <f t="shared" si="9"/>
        <v>230</v>
      </c>
    </row>
    <row r="134" spans="1:3">
      <c r="A134" s="30">
        <f t="shared" si="8"/>
        <v>20</v>
      </c>
      <c r="B134" s="31">
        <f t="shared" si="10"/>
        <v>230</v>
      </c>
      <c r="C134" s="31">
        <f t="shared" si="9"/>
        <v>230</v>
      </c>
    </row>
    <row r="135" spans="1:3">
      <c r="A135" s="30">
        <f t="shared" si="8"/>
        <v>20</v>
      </c>
      <c r="B135" s="31">
        <f t="shared" si="10"/>
        <v>230</v>
      </c>
      <c r="C135" s="31">
        <f t="shared" si="9"/>
        <v>230</v>
      </c>
    </row>
    <row r="136" spans="1:3">
      <c r="A136" s="30">
        <f t="shared" si="8"/>
        <v>20</v>
      </c>
      <c r="B136" s="31">
        <f t="shared" si="10"/>
        <v>230</v>
      </c>
      <c r="C136" s="31">
        <f t="shared" si="9"/>
        <v>230</v>
      </c>
    </row>
    <row r="137" spans="1:3">
      <c r="A137" s="30">
        <f t="shared" si="8"/>
        <v>20</v>
      </c>
      <c r="B137" s="31">
        <f t="shared" si="10"/>
        <v>230</v>
      </c>
      <c r="C137" s="31">
        <f t="shared" si="9"/>
        <v>230</v>
      </c>
    </row>
    <row r="138" spans="1:3">
      <c r="A138" s="30">
        <f t="shared" ref="A138:A169" si="11">IF(A137&lt;$R$6,A137+1,$R$6)</f>
        <v>20</v>
      </c>
      <c r="B138" s="31">
        <f t="shared" si="10"/>
        <v>230</v>
      </c>
      <c r="C138" s="31">
        <f t="shared" si="9"/>
        <v>230</v>
      </c>
    </row>
    <row r="139" spans="1:3">
      <c r="A139" s="30">
        <f t="shared" si="11"/>
        <v>20</v>
      </c>
      <c r="B139" s="31">
        <f t="shared" si="10"/>
        <v>230</v>
      </c>
      <c r="C139" s="31">
        <f t="shared" si="9"/>
        <v>230</v>
      </c>
    </row>
    <row r="140" spans="1:3">
      <c r="A140" s="30">
        <f t="shared" si="11"/>
        <v>20</v>
      </c>
      <c r="B140" s="31">
        <f t="shared" si="10"/>
        <v>230</v>
      </c>
      <c r="C140" s="31">
        <f t="shared" si="9"/>
        <v>230</v>
      </c>
    </row>
    <row r="141" spans="1:3">
      <c r="A141" s="30">
        <f t="shared" si="11"/>
        <v>20</v>
      </c>
      <c r="B141" s="31">
        <f t="shared" si="10"/>
        <v>230</v>
      </c>
      <c r="C141" s="31">
        <f t="shared" si="9"/>
        <v>230</v>
      </c>
    </row>
    <row r="142" spans="1:3">
      <c r="A142" s="30">
        <f t="shared" si="11"/>
        <v>20</v>
      </c>
      <c r="B142" s="31">
        <f t="shared" si="10"/>
        <v>230</v>
      </c>
      <c r="C142" s="31">
        <f t="shared" si="9"/>
        <v>230</v>
      </c>
    </row>
    <row r="143" spans="1:3">
      <c r="A143" s="30">
        <f t="shared" si="11"/>
        <v>20</v>
      </c>
      <c r="B143" s="31">
        <f t="shared" si="10"/>
        <v>230</v>
      </c>
      <c r="C143" s="31">
        <f t="shared" si="9"/>
        <v>230</v>
      </c>
    </row>
    <row r="144" spans="1:3">
      <c r="A144" s="30">
        <f t="shared" si="11"/>
        <v>20</v>
      </c>
      <c r="B144" s="31">
        <f t="shared" si="10"/>
        <v>230</v>
      </c>
      <c r="C144" s="31">
        <f t="shared" si="9"/>
        <v>230</v>
      </c>
    </row>
    <row r="145" spans="1:3">
      <c r="A145" s="30">
        <f t="shared" si="11"/>
        <v>20</v>
      </c>
      <c r="B145" s="31">
        <f t="shared" si="10"/>
        <v>230</v>
      </c>
      <c r="C145" s="31">
        <f t="shared" si="9"/>
        <v>230</v>
      </c>
    </row>
    <row r="146" spans="1:3">
      <c r="A146" s="30">
        <f t="shared" si="11"/>
        <v>20</v>
      </c>
      <c r="B146" s="31">
        <f t="shared" si="10"/>
        <v>230</v>
      </c>
      <c r="C146" s="31">
        <f t="shared" si="9"/>
        <v>230</v>
      </c>
    </row>
    <row r="147" spans="1:3">
      <c r="A147" s="30">
        <f t="shared" si="11"/>
        <v>20</v>
      </c>
      <c r="B147" s="31">
        <f t="shared" si="10"/>
        <v>230</v>
      </c>
      <c r="C147" s="31">
        <f t="shared" si="9"/>
        <v>230</v>
      </c>
    </row>
    <row r="148" spans="1:3">
      <c r="A148" s="30">
        <f t="shared" si="11"/>
        <v>20</v>
      </c>
      <c r="B148" s="31">
        <f t="shared" si="10"/>
        <v>230</v>
      </c>
      <c r="C148" s="31">
        <f t="shared" si="9"/>
        <v>230</v>
      </c>
    </row>
    <row r="149" spans="1:3">
      <c r="A149" s="30">
        <f t="shared" si="11"/>
        <v>20</v>
      </c>
      <c r="B149" s="31">
        <f t="shared" si="10"/>
        <v>230</v>
      </c>
      <c r="C149" s="31">
        <f t="shared" si="9"/>
        <v>230</v>
      </c>
    </row>
    <row r="150" spans="1:3">
      <c r="A150" s="30">
        <f t="shared" si="11"/>
        <v>20</v>
      </c>
      <c r="B150" s="31">
        <f t="shared" si="10"/>
        <v>230</v>
      </c>
      <c r="C150" s="31">
        <f t="shared" si="9"/>
        <v>230</v>
      </c>
    </row>
    <row r="151" spans="1:3">
      <c r="A151" s="30">
        <f t="shared" si="11"/>
        <v>20</v>
      </c>
      <c r="B151" s="31">
        <f t="shared" si="10"/>
        <v>230</v>
      </c>
      <c r="C151" s="31">
        <f t="shared" si="9"/>
        <v>230</v>
      </c>
    </row>
    <row r="152" spans="1:3">
      <c r="A152" s="30">
        <f t="shared" si="11"/>
        <v>20</v>
      </c>
      <c r="B152" s="31">
        <f t="shared" si="10"/>
        <v>230</v>
      </c>
      <c r="C152" s="31">
        <f t="shared" si="9"/>
        <v>230</v>
      </c>
    </row>
    <row r="153" spans="1:3">
      <c r="A153" s="30">
        <f t="shared" si="11"/>
        <v>20</v>
      </c>
      <c r="B153" s="31">
        <f t="shared" si="10"/>
        <v>230</v>
      </c>
      <c r="C153" s="31">
        <f t="shared" si="9"/>
        <v>230</v>
      </c>
    </row>
    <row r="154" spans="1:3">
      <c r="A154" s="30">
        <f t="shared" si="11"/>
        <v>20</v>
      </c>
      <c r="B154" s="31">
        <f t="shared" si="10"/>
        <v>230</v>
      </c>
      <c r="C154" s="31">
        <f t="shared" si="9"/>
        <v>230</v>
      </c>
    </row>
    <row r="155" spans="1:3">
      <c r="A155" s="30">
        <f t="shared" si="11"/>
        <v>20</v>
      </c>
      <c r="B155" s="31">
        <f t="shared" si="10"/>
        <v>230</v>
      </c>
      <c r="C155" s="31">
        <f t="shared" si="9"/>
        <v>230</v>
      </c>
    </row>
    <row r="156" spans="1:3">
      <c r="A156" s="30">
        <f t="shared" si="11"/>
        <v>20</v>
      </c>
      <c r="B156" s="31">
        <f t="shared" si="10"/>
        <v>230</v>
      </c>
      <c r="C156" s="31">
        <f t="shared" si="9"/>
        <v>230</v>
      </c>
    </row>
    <row r="157" spans="1:3">
      <c r="A157" s="30">
        <f t="shared" si="11"/>
        <v>20</v>
      </c>
      <c r="B157" s="31">
        <f t="shared" si="10"/>
        <v>230</v>
      </c>
      <c r="C157" s="31">
        <f t="shared" si="9"/>
        <v>230</v>
      </c>
    </row>
    <row r="158" spans="1:3">
      <c r="A158" s="30">
        <f t="shared" si="11"/>
        <v>20</v>
      </c>
      <c r="B158" s="31">
        <f t="shared" si="10"/>
        <v>230</v>
      </c>
      <c r="C158" s="31">
        <f t="shared" si="9"/>
        <v>230</v>
      </c>
    </row>
    <row r="159" spans="1:3">
      <c r="A159" s="30">
        <f t="shared" si="11"/>
        <v>20</v>
      </c>
      <c r="B159" s="31">
        <f t="shared" si="10"/>
        <v>230</v>
      </c>
      <c r="C159" s="31">
        <f t="shared" si="9"/>
        <v>230</v>
      </c>
    </row>
    <row r="160" spans="1:3">
      <c r="A160" s="30">
        <f t="shared" si="11"/>
        <v>20</v>
      </c>
      <c r="B160" s="31">
        <f t="shared" si="10"/>
        <v>230</v>
      </c>
      <c r="C160" s="31">
        <f t="shared" si="9"/>
        <v>230</v>
      </c>
    </row>
    <row r="161" spans="1:3">
      <c r="A161" s="30">
        <f t="shared" si="11"/>
        <v>20</v>
      </c>
      <c r="B161" s="31">
        <f t="shared" si="10"/>
        <v>230</v>
      </c>
      <c r="C161" s="31">
        <f t="shared" si="9"/>
        <v>230</v>
      </c>
    </row>
    <row r="162" spans="1:3">
      <c r="A162" s="30">
        <f t="shared" si="11"/>
        <v>20</v>
      </c>
      <c r="B162" s="31">
        <f t="shared" si="10"/>
        <v>230</v>
      </c>
      <c r="C162" s="31">
        <f t="shared" si="9"/>
        <v>230</v>
      </c>
    </row>
    <row r="163" spans="1:3">
      <c r="A163" s="30">
        <f t="shared" si="11"/>
        <v>20</v>
      </c>
      <c r="B163" s="31">
        <f t="shared" si="10"/>
        <v>230</v>
      </c>
      <c r="C163" s="31">
        <f t="shared" si="9"/>
        <v>230</v>
      </c>
    </row>
    <row r="164" spans="1:3">
      <c r="A164" s="30">
        <f t="shared" si="11"/>
        <v>20</v>
      </c>
      <c r="B164" s="31">
        <f t="shared" si="10"/>
        <v>230</v>
      </c>
      <c r="C164" s="31">
        <f t="shared" si="9"/>
        <v>230</v>
      </c>
    </row>
    <row r="165" spans="1:3">
      <c r="A165" s="30">
        <f t="shared" si="11"/>
        <v>20</v>
      </c>
      <c r="B165" s="31">
        <f t="shared" si="10"/>
        <v>230</v>
      </c>
      <c r="C165" s="31">
        <f t="shared" si="9"/>
        <v>230</v>
      </c>
    </row>
    <row r="166" spans="1:3">
      <c r="A166" s="30">
        <f t="shared" si="11"/>
        <v>20</v>
      </c>
      <c r="B166" s="31">
        <f t="shared" si="10"/>
        <v>230</v>
      </c>
      <c r="C166" s="31">
        <f t="shared" si="9"/>
        <v>230</v>
      </c>
    </row>
    <row r="167" spans="1:3">
      <c r="A167" s="30">
        <f t="shared" si="11"/>
        <v>20</v>
      </c>
      <c r="B167" s="31">
        <f t="shared" si="10"/>
        <v>230</v>
      </c>
      <c r="C167" s="31">
        <f t="shared" si="9"/>
        <v>230</v>
      </c>
    </row>
    <row r="168" spans="1:3">
      <c r="A168" s="30">
        <f t="shared" si="11"/>
        <v>20</v>
      </c>
      <c r="B168" s="31">
        <f t="shared" si="10"/>
        <v>230</v>
      </c>
      <c r="C168" s="31">
        <f t="shared" si="9"/>
        <v>230</v>
      </c>
    </row>
    <row r="169" spans="1:3">
      <c r="A169" s="30">
        <f t="shared" si="11"/>
        <v>20</v>
      </c>
      <c r="B169" s="31">
        <f t="shared" si="10"/>
        <v>230</v>
      </c>
      <c r="C169" s="31">
        <f t="shared" si="9"/>
        <v>230</v>
      </c>
    </row>
    <row r="170" spans="1:3">
      <c r="A170" s="30">
        <f t="shared" ref="A170:A180" si="12">IF(A169&lt;$R$6,A169+1,$R$6)</f>
        <v>20</v>
      </c>
      <c r="B170" s="31">
        <f t="shared" si="10"/>
        <v>230</v>
      </c>
      <c r="C170" s="31">
        <f t="shared" ref="C170:C180" si="13">IF(A170&gt;$R$6,$E$6+$R$6*$G$6+$J$6*$R$6*($R$6-1)/2,$E$6+A170*$G$6+$J$6*A170*(A170-1)/2)</f>
        <v>230</v>
      </c>
    </row>
    <row r="171" spans="1:3">
      <c r="A171" s="30">
        <f t="shared" si="12"/>
        <v>20</v>
      </c>
      <c r="B171" s="31">
        <f t="shared" ref="B171:B180" si="14">IF(A171=A170,B170,B170+$G$5+$J$5*A170)</f>
        <v>230</v>
      </c>
      <c r="C171" s="31">
        <f t="shared" si="13"/>
        <v>230</v>
      </c>
    </row>
    <row r="172" spans="1:3">
      <c r="A172" s="30">
        <f t="shared" si="12"/>
        <v>20</v>
      </c>
      <c r="B172" s="31">
        <f t="shared" si="14"/>
        <v>230</v>
      </c>
      <c r="C172" s="31">
        <f t="shared" si="13"/>
        <v>230</v>
      </c>
    </row>
    <row r="173" spans="1:3">
      <c r="A173" s="30">
        <f t="shared" si="12"/>
        <v>20</v>
      </c>
      <c r="B173" s="31">
        <f t="shared" si="14"/>
        <v>230</v>
      </c>
      <c r="C173" s="31">
        <f t="shared" si="13"/>
        <v>230</v>
      </c>
    </row>
    <row r="174" spans="1:3">
      <c r="A174" s="30">
        <f t="shared" si="12"/>
        <v>20</v>
      </c>
      <c r="B174" s="31">
        <f t="shared" si="14"/>
        <v>230</v>
      </c>
      <c r="C174" s="31">
        <f t="shared" si="13"/>
        <v>230</v>
      </c>
    </row>
    <row r="175" spans="1:3">
      <c r="A175" s="30">
        <f t="shared" si="12"/>
        <v>20</v>
      </c>
      <c r="B175" s="31">
        <f t="shared" si="14"/>
        <v>230</v>
      </c>
      <c r="C175" s="31">
        <f t="shared" si="13"/>
        <v>230</v>
      </c>
    </row>
    <row r="176" spans="1:3">
      <c r="A176" s="30">
        <f t="shared" si="12"/>
        <v>20</v>
      </c>
      <c r="B176" s="31">
        <f t="shared" si="14"/>
        <v>230</v>
      </c>
      <c r="C176" s="31">
        <f t="shared" si="13"/>
        <v>230</v>
      </c>
    </row>
    <row r="177" spans="1:4">
      <c r="A177" s="30">
        <f t="shared" si="12"/>
        <v>20</v>
      </c>
      <c r="B177" s="31">
        <f t="shared" si="14"/>
        <v>230</v>
      </c>
      <c r="C177" s="31">
        <f t="shared" si="13"/>
        <v>230</v>
      </c>
    </row>
    <row r="178" spans="1:4">
      <c r="A178" s="30">
        <f t="shared" si="12"/>
        <v>20</v>
      </c>
      <c r="B178" s="31">
        <f t="shared" si="14"/>
        <v>230</v>
      </c>
      <c r="C178" s="31">
        <f t="shared" si="13"/>
        <v>230</v>
      </c>
    </row>
    <row r="179" spans="1:4">
      <c r="A179" s="30">
        <f t="shared" si="12"/>
        <v>20</v>
      </c>
      <c r="B179" s="31">
        <f t="shared" si="14"/>
        <v>230</v>
      </c>
      <c r="C179" s="31">
        <f t="shared" si="13"/>
        <v>230</v>
      </c>
    </row>
    <row r="180" spans="1:4">
      <c r="A180" s="30">
        <f t="shared" si="12"/>
        <v>20</v>
      </c>
      <c r="B180" s="31">
        <f t="shared" si="14"/>
        <v>230</v>
      </c>
      <c r="C180" s="31">
        <f t="shared" si="13"/>
        <v>230</v>
      </c>
    </row>
    <row r="181" spans="1:4">
      <c r="A181" s="8"/>
      <c r="B181" s="32"/>
      <c r="C181" s="32"/>
      <c r="D181" s="8"/>
    </row>
    <row r="182" spans="1:4">
      <c r="A182" s="8"/>
      <c r="B182" s="32"/>
      <c r="C182" s="32"/>
      <c r="D182" s="8"/>
    </row>
    <row r="183" spans="1:4">
      <c r="A183" s="8"/>
      <c r="B183" s="32"/>
      <c r="C183" s="32"/>
      <c r="D183" s="8"/>
    </row>
    <row r="184" spans="1:4">
      <c r="A184" s="8"/>
      <c r="B184" s="32"/>
      <c r="C184" s="32"/>
      <c r="D184" s="8"/>
    </row>
    <row r="185" spans="1:4">
      <c r="A185" s="8"/>
      <c r="B185" s="32"/>
      <c r="C185" s="32"/>
      <c r="D185" s="8"/>
    </row>
    <row r="186" spans="1:4">
      <c r="A186" s="8"/>
      <c r="B186" s="32"/>
      <c r="C186" s="32"/>
      <c r="D186" s="8"/>
    </row>
    <row r="187" spans="1:4">
      <c r="A187" s="8"/>
      <c r="B187" s="32"/>
      <c r="C187" s="32"/>
      <c r="D187" s="8"/>
    </row>
    <row r="188" spans="1:4">
      <c r="A188" s="8"/>
      <c r="B188" s="32"/>
      <c r="C188" s="32"/>
      <c r="D188" s="8"/>
    </row>
    <row r="189" spans="1:4">
      <c r="A189" s="8"/>
      <c r="B189" s="32"/>
      <c r="C189" s="32"/>
      <c r="D189" s="8"/>
    </row>
    <row r="190" spans="1:4">
      <c r="A190" s="8"/>
      <c r="B190" s="32"/>
      <c r="C190" s="32"/>
      <c r="D190" s="8"/>
    </row>
    <row r="191" spans="1:4">
      <c r="A191" s="8"/>
      <c r="B191" s="32"/>
      <c r="C191" s="32"/>
      <c r="D191" s="8"/>
    </row>
    <row r="192" spans="1:4">
      <c r="A192" s="8"/>
      <c r="B192" s="32"/>
      <c r="C192" s="32"/>
      <c r="D192" s="8"/>
    </row>
    <row r="193" spans="1:4">
      <c r="A193" s="8"/>
      <c r="B193" s="32"/>
      <c r="C193" s="32"/>
      <c r="D193" s="8"/>
    </row>
    <row r="194" spans="1:4">
      <c r="A194" s="8"/>
      <c r="B194" s="32"/>
      <c r="C194" s="32"/>
      <c r="D194" s="8"/>
    </row>
    <row r="195" spans="1:4">
      <c r="A195" s="8"/>
      <c r="B195" s="32"/>
      <c r="C195" s="32"/>
      <c r="D195" s="8"/>
    </row>
    <row r="196" spans="1:4">
      <c r="A196" s="8"/>
      <c r="B196" s="32"/>
      <c r="C196" s="32"/>
      <c r="D196" s="8"/>
    </row>
    <row r="197" spans="1:4">
      <c r="A197" s="8"/>
      <c r="B197" s="32"/>
      <c r="C197" s="32"/>
      <c r="D197" s="8"/>
    </row>
    <row r="198" spans="1:4">
      <c r="A198" s="8"/>
      <c r="B198" s="32"/>
      <c r="C198" s="32"/>
      <c r="D198" s="8"/>
    </row>
    <row r="199" spans="1:4">
      <c r="A199" s="8"/>
      <c r="B199" s="32"/>
      <c r="C199" s="32"/>
      <c r="D199" s="8"/>
    </row>
    <row r="200" spans="1:4">
      <c r="A200" s="8"/>
      <c r="B200" s="32"/>
      <c r="C200" s="32"/>
      <c r="D200" s="8"/>
    </row>
    <row r="201" spans="1:4">
      <c r="A201" s="8"/>
      <c r="B201" s="32"/>
      <c r="C201" s="32"/>
      <c r="D201" s="8"/>
    </row>
    <row r="202" spans="1:4">
      <c r="A202" s="8"/>
      <c r="B202" s="32"/>
      <c r="C202" s="32"/>
      <c r="D202" s="8"/>
    </row>
    <row r="203" spans="1:4">
      <c r="A203" s="8"/>
      <c r="B203" s="32"/>
      <c r="C203" s="32"/>
      <c r="D203" s="8"/>
    </row>
    <row r="204" spans="1:4">
      <c r="A204" s="8"/>
      <c r="B204" s="32"/>
      <c r="C204" s="32"/>
      <c r="D204" s="8"/>
    </row>
    <row r="205" spans="1:4">
      <c r="A205" s="8"/>
      <c r="B205" s="32"/>
      <c r="C205" s="32"/>
      <c r="D205" s="8"/>
    </row>
    <row r="206" spans="1:4">
      <c r="A206" s="8"/>
      <c r="B206" s="32"/>
      <c r="C206" s="32"/>
      <c r="D206" s="8"/>
    </row>
    <row r="207" spans="1:4">
      <c r="A207" s="8"/>
      <c r="B207" s="32"/>
      <c r="C207" s="32"/>
      <c r="D207" s="8"/>
    </row>
    <row r="208" spans="1:4">
      <c r="A208" s="8"/>
      <c r="B208" s="32"/>
      <c r="C208" s="32"/>
      <c r="D208" s="8"/>
    </row>
    <row r="209" spans="1:4">
      <c r="A209" s="8"/>
      <c r="B209" s="32"/>
      <c r="C209" s="32"/>
      <c r="D209" s="8"/>
    </row>
    <row r="210" spans="1:4">
      <c r="A210" s="8"/>
      <c r="B210" s="32"/>
      <c r="C210" s="32"/>
      <c r="D210" s="8"/>
    </row>
    <row r="211" spans="1:4">
      <c r="A211" s="8"/>
      <c r="B211" s="32"/>
      <c r="C211" s="32"/>
      <c r="D211" s="8"/>
    </row>
    <row r="212" spans="1:4">
      <c r="A212" s="8"/>
      <c r="B212" s="32"/>
      <c r="C212" s="32"/>
      <c r="D212" s="8"/>
    </row>
    <row r="213" spans="1:4">
      <c r="A213" s="8"/>
      <c r="B213" s="32"/>
      <c r="C213" s="32"/>
      <c r="D213" s="8"/>
    </row>
    <row r="214" spans="1:4">
      <c r="A214" s="8"/>
      <c r="B214" s="32"/>
      <c r="C214" s="32"/>
      <c r="D214" s="8"/>
    </row>
    <row r="215" spans="1:4">
      <c r="A215" s="8"/>
      <c r="B215" s="32"/>
      <c r="C215" s="32"/>
      <c r="D215" s="8"/>
    </row>
    <row r="216" spans="1:4">
      <c r="A216" s="8"/>
      <c r="B216" s="32"/>
      <c r="C216" s="32"/>
      <c r="D216" s="8"/>
    </row>
    <row r="217" spans="1:4">
      <c r="A217" s="8"/>
      <c r="B217" s="32"/>
      <c r="C217" s="32"/>
      <c r="D217" s="8"/>
    </row>
    <row r="218" spans="1:4">
      <c r="A218" s="8"/>
      <c r="B218" s="32"/>
      <c r="C218" s="32"/>
      <c r="D218" s="8"/>
    </row>
    <row r="219" spans="1:4">
      <c r="A219" s="8"/>
      <c r="B219" s="32"/>
      <c r="C219" s="32"/>
      <c r="D219" s="8"/>
    </row>
    <row r="220" spans="1:4">
      <c r="A220" s="8"/>
      <c r="B220" s="32"/>
      <c r="C220" s="32"/>
      <c r="D220" s="8"/>
    </row>
    <row r="221" spans="1:4">
      <c r="A221" s="8"/>
      <c r="B221" s="32"/>
      <c r="C221" s="32"/>
      <c r="D221" s="8"/>
    </row>
    <row r="222" spans="1:4">
      <c r="A222" s="8"/>
      <c r="B222" s="32"/>
      <c r="C222" s="32"/>
      <c r="D222" s="8"/>
    </row>
    <row r="223" spans="1:4">
      <c r="A223" s="8"/>
      <c r="B223" s="32"/>
      <c r="C223" s="32"/>
      <c r="D223" s="8"/>
    </row>
    <row r="224" spans="1:4">
      <c r="A224" s="8"/>
      <c r="B224" s="32"/>
      <c r="C224" s="32"/>
      <c r="D224" s="8"/>
    </row>
    <row r="225" spans="1:4">
      <c r="A225" s="8"/>
      <c r="B225" s="32"/>
      <c r="C225" s="32"/>
      <c r="D225" s="8"/>
    </row>
    <row r="226" spans="1:4">
      <c r="A226" s="8"/>
      <c r="B226" s="32"/>
      <c r="C226" s="32"/>
      <c r="D226" s="8"/>
    </row>
    <row r="227" spans="1:4">
      <c r="A227" s="8"/>
      <c r="B227" s="32"/>
      <c r="C227" s="32"/>
      <c r="D227" s="8"/>
    </row>
    <row r="228" spans="1:4">
      <c r="A228" s="8"/>
      <c r="B228" s="32"/>
      <c r="C228" s="32"/>
      <c r="D228" s="8"/>
    </row>
    <row r="229" spans="1:4">
      <c r="A229" s="8"/>
      <c r="B229" s="32"/>
      <c r="C229" s="32"/>
      <c r="D229" s="8"/>
    </row>
    <row r="230" spans="1:4">
      <c r="A230" s="8"/>
      <c r="B230" s="32"/>
      <c r="C230" s="32"/>
      <c r="D230" s="8"/>
    </row>
    <row r="231" spans="1:4">
      <c r="A231" s="8"/>
      <c r="B231" s="32"/>
      <c r="C231" s="32"/>
      <c r="D231" s="8"/>
    </row>
    <row r="232" spans="1:4">
      <c r="A232" s="8"/>
      <c r="B232" s="32"/>
      <c r="C232" s="32"/>
      <c r="D232" s="8"/>
    </row>
    <row r="233" spans="1:4">
      <c r="A233" s="8"/>
      <c r="B233" s="32"/>
      <c r="C233" s="32"/>
      <c r="D233" s="8"/>
    </row>
    <row r="234" spans="1:4">
      <c r="A234" s="8"/>
      <c r="B234" s="32"/>
      <c r="C234" s="32"/>
      <c r="D234" s="8"/>
    </row>
    <row r="235" spans="1:4">
      <c r="A235" s="8"/>
      <c r="B235" s="32"/>
      <c r="C235" s="32"/>
      <c r="D235" s="8"/>
    </row>
    <row r="236" spans="1:4">
      <c r="A236" s="8"/>
      <c r="B236" s="32"/>
      <c r="C236" s="32"/>
      <c r="D236" s="8"/>
    </row>
    <row r="237" spans="1:4">
      <c r="A237" s="8"/>
      <c r="B237" s="32"/>
      <c r="C237" s="32"/>
      <c r="D237" s="8"/>
    </row>
    <row r="238" spans="1:4">
      <c r="A238" s="8"/>
      <c r="B238" s="32"/>
      <c r="C238" s="32"/>
      <c r="D238" s="8"/>
    </row>
    <row r="239" spans="1:4">
      <c r="A239" s="8"/>
      <c r="B239" s="32"/>
      <c r="C239" s="32"/>
      <c r="D239" s="8"/>
    </row>
    <row r="240" spans="1:4">
      <c r="A240" s="8"/>
      <c r="B240" s="32"/>
      <c r="C240" s="32"/>
      <c r="D240" s="8"/>
    </row>
    <row r="241" spans="1:4">
      <c r="A241" s="8"/>
      <c r="B241" s="32"/>
      <c r="C241" s="32"/>
      <c r="D241" s="8"/>
    </row>
    <row r="242" spans="1:4">
      <c r="A242" s="8"/>
      <c r="B242" s="32"/>
      <c r="C242" s="32"/>
      <c r="D242" s="8"/>
    </row>
    <row r="243" spans="1:4">
      <c r="A243" s="8"/>
      <c r="B243" s="32"/>
      <c r="C243" s="32"/>
      <c r="D243" s="8"/>
    </row>
    <row r="244" spans="1:4">
      <c r="A244" s="8"/>
      <c r="B244" s="32"/>
      <c r="C244" s="32"/>
      <c r="D244" s="8"/>
    </row>
    <row r="245" spans="1:4">
      <c r="A245" s="8"/>
      <c r="B245" s="32"/>
      <c r="C245" s="32"/>
      <c r="D245" s="8"/>
    </row>
    <row r="246" spans="1:4">
      <c r="A246" s="8"/>
      <c r="B246" s="32"/>
      <c r="C246" s="32"/>
      <c r="D246" s="8"/>
    </row>
    <row r="247" spans="1:4">
      <c r="A247" s="8"/>
      <c r="B247" s="32"/>
      <c r="C247" s="32"/>
      <c r="D247" s="8"/>
    </row>
    <row r="248" spans="1:4">
      <c r="A248" s="8"/>
      <c r="B248" s="32"/>
      <c r="C248" s="32"/>
      <c r="D248" s="8"/>
    </row>
    <row r="249" spans="1:4">
      <c r="A249" s="8"/>
      <c r="B249" s="32"/>
      <c r="C249" s="32"/>
      <c r="D249" s="8"/>
    </row>
    <row r="250" spans="1:4">
      <c r="A250" s="8"/>
      <c r="B250" s="32"/>
      <c r="C250" s="32"/>
      <c r="D250" s="8"/>
    </row>
    <row r="251" spans="1:4">
      <c r="A251" s="8"/>
      <c r="B251" s="32"/>
      <c r="C251" s="32"/>
      <c r="D251" s="8"/>
    </row>
    <row r="252" spans="1:4">
      <c r="A252" s="8"/>
      <c r="B252" s="32"/>
      <c r="C252" s="32"/>
      <c r="D252" s="8"/>
    </row>
    <row r="253" spans="1:4">
      <c r="A253" s="8"/>
      <c r="B253" s="32"/>
      <c r="C253" s="32"/>
      <c r="D253" s="8"/>
    </row>
    <row r="254" spans="1:4">
      <c r="A254" s="8"/>
      <c r="B254" s="32"/>
      <c r="C254" s="32"/>
      <c r="D254" s="8"/>
    </row>
    <row r="255" spans="1:4">
      <c r="A255" s="8"/>
      <c r="B255" s="32"/>
      <c r="C255" s="32"/>
      <c r="D255" s="8"/>
    </row>
    <row r="256" spans="1:4">
      <c r="A256" s="8"/>
      <c r="B256" s="32"/>
      <c r="C256" s="32"/>
      <c r="D256" s="8"/>
    </row>
    <row r="257" spans="1:4">
      <c r="A257" s="8"/>
      <c r="B257" s="32"/>
      <c r="C257" s="32"/>
      <c r="D257" s="8"/>
    </row>
    <row r="258" spans="1:4">
      <c r="A258" s="8"/>
      <c r="B258" s="32"/>
      <c r="C258" s="32"/>
      <c r="D258" s="8"/>
    </row>
    <row r="259" spans="1:4">
      <c r="A259" s="8"/>
      <c r="B259" s="32"/>
      <c r="C259" s="32"/>
      <c r="D259" s="8"/>
    </row>
    <row r="260" spans="1:4">
      <c r="A260" s="8"/>
      <c r="B260" s="32"/>
      <c r="C260" s="32"/>
      <c r="D260" s="8"/>
    </row>
    <row r="261" spans="1:4">
      <c r="A261" s="8"/>
      <c r="B261" s="32"/>
      <c r="C261" s="32"/>
      <c r="D261" s="8"/>
    </row>
    <row r="262" spans="1:4">
      <c r="A262" s="8"/>
      <c r="B262" s="32"/>
      <c r="C262" s="32"/>
      <c r="D262" s="8"/>
    </row>
    <row r="263" spans="1:4">
      <c r="A263" s="8"/>
      <c r="B263" s="32"/>
      <c r="C263" s="32"/>
      <c r="D263" s="8"/>
    </row>
    <row r="264" spans="1:4">
      <c r="A264" s="8"/>
      <c r="B264" s="32"/>
      <c r="C264" s="32"/>
      <c r="D264" s="8"/>
    </row>
    <row r="265" spans="1:4">
      <c r="A265" s="8"/>
      <c r="B265" s="32"/>
      <c r="C265" s="32"/>
      <c r="D265" s="8"/>
    </row>
    <row r="266" spans="1:4">
      <c r="A266" s="8"/>
      <c r="B266" s="32"/>
      <c r="C266" s="32"/>
      <c r="D266" s="8"/>
    </row>
    <row r="267" spans="1:4">
      <c r="A267" s="8"/>
      <c r="B267" s="32"/>
      <c r="C267" s="32"/>
      <c r="D267" s="8"/>
    </row>
    <row r="268" spans="1:4">
      <c r="A268" s="8"/>
      <c r="B268" s="32"/>
      <c r="C268" s="32"/>
      <c r="D268" s="8"/>
    </row>
    <row r="269" spans="1:4">
      <c r="A269" s="8"/>
      <c r="B269" s="32"/>
      <c r="C269" s="32"/>
      <c r="D269" s="8"/>
    </row>
  </sheetData>
  <mergeCells count="8">
    <mergeCell ref="A100:C102"/>
    <mergeCell ref="A103:B103"/>
    <mergeCell ref="B2:B3"/>
    <mergeCell ref="B4:D4"/>
    <mergeCell ref="L1:P2"/>
    <mergeCell ref="O13:P13"/>
    <mergeCell ref="H5:I5"/>
    <mergeCell ref="K3:Q3"/>
  </mergeCells>
  <phoneticPr fontId="2" type="noConversion"/>
  <pageMargins left="0.75" right="0.75" top="1" bottom="1" header="0.5" footer="0.5"/>
  <pageSetup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76"/>
  <sheetViews>
    <sheetView showGridLines="0" zoomScaleNormal="100" workbookViewId="0">
      <selection sqref="A1:B4"/>
    </sheetView>
  </sheetViews>
  <sheetFormatPr defaultRowHeight="13.2"/>
  <cols>
    <col min="1" max="1" width="7.109375" customWidth="1"/>
    <col min="4" max="4" width="8.88671875" customWidth="1"/>
    <col min="6" max="6" width="2.33203125" customWidth="1"/>
    <col min="8" max="8" width="5.33203125" customWidth="1"/>
    <col min="10" max="10" width="16.109375" customWidth="1"/>
  </cols>
  <sheetData>
    <row r="1" spans="1:16">
      <c r="A1" s="58"/>
      <c r="B1" s="58"/>
      <c r="K1" s="60" t="s">
        <v>15</v>
      </c>
      <c r="L1" s="61"/>
      <c r="M1" s="61"/>
      <c r="N1" s="61"/>
      <c r="O1" s="61"/>
    </row>
    <row r="2" spans="1:16">
      <c r="A2" s="58"/>
      <c r="B2" s="58"/>
      <c r="K2" s="61"/>
      <c r="L2" s="61"/>
      <c r="M2" s="61"/>
      <c r="N2" s="61"/>
      <c r="O2" s="61"/>
    </row>
    <row r="3" spans="1:16" ht="12.75" customHeight="1">
      <c r="A3" s="58"/>
      <c r="B3" s="58"/>
      <c r="F3" s="9"/>
      <c r="K3" s="71" t="s">
        <v>16</v>
      </c>
      <c r="L3" s="71"/>
      <c r="M3" s="71"/>
      <c r="N3" s="72"/>
      <c r="O3" s="72"/>
    </row>
    <row r="4" spans="1:16">
      <c r="A4" s="58"/>
      <c r="B4" s="58"/>
      <c r="C4" s="59"/>
      <c r="D4" s="59"/>
      <c r="E4" s="4"/>
      <c r="F4" s="9"/>
      <c r="K4" s="71"/>
      <c r="L4" s="71"/>
      <c r="M4" s="71"/>
      <c r="N4" s="72"/>
      <c r="O4" s="72"/>
    </row>
    <row r="5" spans="1:16" ht="13.2" customHeight="1">
      <c r="F5" s="9"/>
    </row>
    <row r="6" spans="1:16" ht="12.75" customHeight="1">
      <c r="B6" s="36"/>
      <c r="C6" s="59" t="s">
        <v>0</v>
      </c>
      <c r="D6" s="70"/>
      <c r="E6" s="1">
        <v>8</v>
      </c>
      <c r="F6" s="4"/>
      <c r="G6" s="8"/>
      <c r="H6" s="8"/>
      <c r="I6" s="8"/>
      <c r="J6" s="8"/>
      <c r="K6" s="18"/>
      <c r="L6" s="18"/>
      <c r="M6" s="18"/>
      <c r="N6" s="19"/>
      <c r="O6" s="19"/>
    </row>
    <row r="7" spans="1:16" ht="15.6">
      <c r="B7" s="8" t="s">
        <v>2</v>
      </c>
      <c r="C7" s="8"/>
      <c r="D7" s="67" t="s">
        <v>41</v>
      </c>
      <c r="E7" s="68"/>
      <c r="F7" s="16" t="s">
        <v>8</v>
      </c>
      <c r="G7" s="1">
        <v>2</v>
      </c>
      <c r="H7" s="17" t="s">
        <v>22</v>
      </c>
      <c r="I7" s="1">
        <v>0.2</v>
      </c>
      <c r="J7" s="38" t="s">
        <v>1</v>
      </c>
      <c r="K7" s="18"/>
      <c r="L7" s="18"/>
      <c r="M7" s="18"/>
      <c r="N7" s="19"/>
      <c r="O7" s="19"/>
    </row>
    <row r="8" spans="1:16" ht="15.6">
      <c r="B8" s="8" t="s">
        <v>3</v>
      </c>
      <c r="C8" s="8"/>
      <c r="D8" s="20" t="s">
        <v>21</v>
      </c>
      <c r="E8" s="1">
        <v>12</v>
      </c>
      <c r="F8" s="16" t="s">
        <v>8</v>
      </c>
      <c r="G8" s="1">
        <v>2</v>
      </c>
      <c r="H8" s="17" t="s">
        <v>40</v>
      </c>
      <c r="I8" s="1">
        <v>0.2</v>
      </c>
      <c r="J8" s="17" t="s">
        <v>17</v>
      </c>
      <c r="L8" s="20" t="s">
        <v>9</v>
      </c>
      <c r="M8" s="21">
        <v>0</v>
      </c>
      <c r="O8" s="20" t="s">
        <v>10</v>
      </c>
      <c r="P8" s="21">
        <v>18</v>
      </c>
    </row>
    <row r="9" spans="1:16" ht="19.8" customHeight="1">
      <c r="F9" s="9"/>
      <c r="N9" s="6"/>
      <c r="O9" s="6"/>
    </row>
    <row r="10" spans="1:16" ht="16.2" customHeight="1">
      <c r="B10" s="73"/>
      <c r="C10" s="73"/>
      <c r="J10" s="41" t="s">
        <v>23</v>
      </c>
      <c r="K10" s="42" t="s">
        <v>24</v>
      </c>
      <c r="L10" s="43">
        <f>M153</f>
        <v>1.9624999999999997</v>
      </c>
      <c r="M10" s="44" t="s">
        <v>25</v>
      </c>
      <c r="N10" s="45">
        <f>O153</f>
        <v>4.5625</v>
      </c>
    </row>
    <row r="11" spans="1:16" ht="39.6">
      <c r="B11" s="34" t="s">
        <v>4</v>
      </c>
      <c r="C11" s="40" t="s">
        <v>7</v>
      </c>
      <c r="D11" s="34" t="s">
        <v>5</v>
      </c>
      <c r="E11" s="34" t="s">
        <v>6</v>
      </c>
      <c r="M11" s="37"/>
      <c r="N11" s="37"/>
    </row>
    <row r="12" spans="1:16">
      <c r="B12" s="46">
        <f>M8</f>
        <v>0</v>
      </c>
      <c r="C12" s="1">
        <v>5</v>
      </c>
      <c r="D12" s="14">
        <f>IF(B12="","",$E$6)</f>
        <v>8</v>
      </c>
      <c r="E12" s="15">
        <f>IF(B12="","",$E$8+$G$8*B12+$I$8*B12*(B12-1)/2)</f>
        <v>12</v>
      </c>
      <c r="M12" s="1"/>
      <c r="N12" s="1"/>
    </row>
    <row r="13" spans="1:16">
      <c r="B13" s="46">
        <f>IF(B12&lt;$P$8,B12+1,"")</f>
        <v>1</v>
      </c>
      <c r="C13" s="1">
        <v>4</v>
      </c>
      <c r="D13" s="14">
        <f>IF(B13="","",D12+$G$7+$I$7*B12)</f>
        <v>10</v>
      </c>
      <c r="E13" s="15">
        <f t="shared" ref="E13:E37" si="0">IF(B13="","",$E$8+$G$8*B13+$I$8*B13*(B13-1)/2)</f>
        <v>14</v>
      </c>
    </row>
    <row r="14" spans="1:16">
      <c r="B14" s="46">
        <f t="shared" ref="B14:B62" si="1">IF(B13&lt;$P$8,B13+1,"")</f>
        <v>2</v>
      </c>
      <c r="C14" s="1">
        <v>7.9</v>
      </c>
      <c r="D14" s="14">
        <f t="shared" ref="D14:D37" si="2">IF(B14="","",D13+$G$7+$I$7*B13)</f>
        <v>12.2</v>
      </c>
      <c r="E14" s="15">
        <f t="shared" si="0"/>
        <v>16.2</v>
      </c>
    </row>
    <row r="15" spans="1:16" ht="12.75" customHeight="1">
      <c r="B15" s="46">
        <f t="shared" si="1"/>
        <v>3</v>
      </c>
      <c r="C15" s="1">
        <v>16.100000000000001</v>
      </c>
      <c r="D15" s="14">
        <f t="shared" si="2"/>
        <v>14.6</v>
      </c>
      <c r="E15" s="15">
        <f t="shared" si="0"/>
        <v>18.600000000000001</v>
      </c>
      <c r="M15" s="62"/>
      <c r="N15" s="62"/>
    </row>
    <row r="16" spans="1:16">
      <c r="B16" s="46">
        <f t="shared" si="1"/>
        <v>4</v>
      </c>
      <c r="C16" s="1">
        <v>16.100000000000001</v>
      </c>
      <c r="D16" s="14">
        <f t="shared" si="2"/>
        <v>17.200000000000003</v>
      </c>
      <c r="E16" s="15">
        <f t="shared" si="0"/>
        <v>21.2</v>
      </c>
      <c r="M16" s="3"/>
    </row>
    <row r="17" spans="2:10">
      <c r="B17" s="46">
        <f t="shared" si="1"/>
        <v>5</v>
      </c>
      <c r="C17" s="1">
        <v>21.5</v>
      </c>
      <c r="D17" s="14">
        <f t="shared" si="2"/>
        <v>20.000000000000004</v>
      </c>
      <c r="E17" s="15">
        <f t="shared" si="0"/>
        <v>24</v>
      </c>
    </row>
    <row r="18" spans="2:10">
      <c r="B18" s="46">
        <f t="shared" si="1"/>
        <v>6</v>
      </c>
      <c r="C18" s="1">
        <v>19.8</v>
      </c>
      <c r="D18" s="14">
        <f t="shared" si="2"/>
        <v>23.000000000000004</v>
      </c>
      <c r="E18" s="15">
        <f t="shared" si="0"/>
        <v>27</v>
      </c>
    </row>
    <row r="19" spans="2:10">
      <c r="B19" s="46">
        <f t="shared" si="1"/>
        <v>7</v>
      </c>
      <c r="C19" s="1">
        <v>27.3</v>
      </c>
      <c r="D19" s="14">
        <f t="shared" si="2"/>
        <v>26.200000000000003</v>
      </c>
      <c r="E19" s="15">
        <f t="shared" si="0"/>
        <v>30.2</v>
      </c>
    </row>
    <row r="20" spans="2:10">
      <c r="B20" s="46">
        <f t="shared" si="1"/>
        <v>8</v>
      </c>
      <c r="C20" s="1">
        <v>30.4</v>
      </c>
      <c r="D20" s="14">
        <f t="shared" si="2"/>
        <v>29.6</v>
      </c>
      <c r="E20" s="15">
        <f t="shared" si="0"/>
        <v>33.6</v>
      </c>
    </row>
    <row r="21" spans="2:10">
      <c r="B21" s="46">
        <f t="shared" si="1"/>
        <v>9</v>
      </c>
      <c r="C21" s="1">
        <v>34.6</v>
      </c>
      <c r="D21" s="14">
        <f t="shared" si="2"/>
        <v>33.200000000000003</v>
      </c>
      <c r="E21" s="15">
        <f t="shared" si="0"/>
        <v>37.200000000000003</v>
      </c>
    </row>
    <row r="22" spans="2:10">
      <c r="B22" s="46">
        <f t="shared" si="1"/>
        <v>10</v>
      </c>
      <c r="C22" s="1">
        <v>39.4</v>
      </c>
      <c r="D22" s="14">
        <f t="shared" si="2"/>
        <v>37</v>
      </c>
      <c r="E22" s="15">
        <f t="shared" si="0"/>
        <v>41</v>
      </c>
    </row>
    <row r="23" spans="2:10">
      <c r="B23" s="46">
        <f t="shared" si="1"/>
        <v>11</v>
      </c>
      <c r="C23" s="1">
        <v>41.1</v>
      </c>
      <c r="D23" s="14">
        <f t="shared" si="2"/>
        <v>41</v>
      </c>
      <c r="E23" s="15">
        <f t="shared" si="0"/>
        <v>45</v>
      </c>
    </row>
    <row r="24" spans="2:10">
      <c r="B24" s="46">
        <f t="shared" si="1"/>
        <v>12</v>
      </c>
      <c r="C24" s="1">
        <v>42.6</v>
      </c>
      <c r="D24" s="14">
        <f t="shared" si="2"/>
        <v>45.2</v>
      </c>
      <c r="E24" s="15">
        <f t="shared" si="0"/>
        <v>49.2</v>
      </c>
    </row>
    <row r="25" spans="2:10">
      <c r="B25" s="46">
        <f t="shared" si="1"/>
        <v>13</v>
      </c>
      <c r="C25" s="1">
        <v>50.7</v>
      </c>
      <c r="D25" s="14">
        <f t="shared" si="2"/>
        <v>49.6</v>
      </c>
      <c r="E25" s="15">
        <f t="shared" si="0"/>
        <v>53.6</v>
      </c>
    </row>
    <row r="26" spans="2:10">
      <c r="B26" s="46">
        <f t="shared" si="1"/>
        <v>14</v>
      </c>
      <c r="C26" s="1">
        <v>54.2</v>
      </c>
      <c r="D26" s="14">
        <f t="shared" si="2"/>
        <v>54.2</v>
      </c>
      <c r="E26" s="15">
        <f t="shared" si="0"/>
        <v>58.2</v>
      </c>
    </row>
    <row r="27" spans="2:10">
      <c r="B27" s="46">
        <f t="shared" si="1"/>
        <v>15</v>
      </c>
      <c r="C27" s="1">
        <v>60.3</v>
      </c>
      <c r="D27" s="14">
        <f t="shared" si="2"/>
        <v>59</v>
      </c>
      <c r="E27" s="15">
        <f t="shared" si="0"/>
        <v>63</v>
      </c>
    </row>
    <row r="28" spans="2:10">
      <c r="B28" s="46">
        <f t="shared" si="1"/>
        <v>16</v>
      </c>
      <c r="C28" s="1"/>
      <c r="D28" s="14">
        <f t="shared" si="2"/>
        <v>64</v>
      </c>
      <c r="E28" s="15">
        <f t="shared" si="0"/>
        <v>68</v>
      </c>
    </row>
    <row r="29" spans="2:10">
      <c r="B29" s="46">
        <f t="shared" si="1"/>
        <v>17</v>
      </c>
      <c r="C29" s="1"/>
      <c r="D29" s="14">
        <f t="shared" si="2"/>
        <v>69.2</v>
      </c>
      <c r="E29" s="15">
        <f t="shared" si="0"/>
        <v>73.2</v>
      </c>
    </row>
    <row r="30" spans="2:10">
      <c r="B30" s="46">
        <f t="shared" si="1"/>
        <v>18</v>
      </c>
      <c r="C30" s="1"/>
      <c r="D30" s="14">
        <f t="shared" si="2"/>
        <v>74.600000000000009</v>
      </c>
      <c r="E30" s="15">
        <f t="shared" si="0"/>
        <v>78.599999999999994</v>
      </c>
      <c r="F30" s="35"/>
      <c r="G30" s="35"/>
      <c r="H30" s="35"/>
      <c r="I30" s="35"/>
      <c r="J30" s="35"/>
    </row>
    <row r="31" spans="2:10">
      <c r="B31" s="46" t="str">
        <f t="shared" si="1"/>
        <v/>
      </c>
      <c r="C31" s="1"/>
      <c r="D31" s="14" t="str">
        <f t="shared" si="2"/>
        <v/>
      </c>
      <c r="E31" s="15" t="str">
        <f t="shared" si="0"/>
        <v/>
      </c>
    </row>
    <row r="32" spans="2:10">
      <c r="B32" s="46" t="str">
        <f t="shared" si="1"/>
        <v/>
      </c>
      <c r="C32" s="1"/>
      <c r="D32" s="14" t="str">
        <f t="shared" si="2"/>
        <v/>
      </c>
      <c r="E32" s="15" t="str">
        <f t="shared" si="0"/>
        <v/>
      </c>
      <c r="F32" s="35"/>
      <c r="G32" s="35"/>
      <c r="H32" s="35"/>
      <c r="I32" s="35"/>
      <c r="J32" s="35"/>
    </row>
    <row r="33" spans="2:21">
      <c r="B33" s="46" t="str">
        <f t="shared" si="1"/>
        <v/>
      </c>
      <c r="C33" s="1"/>
      <c r="D33" s="14" t="str">
        <f t="shared" si="2"/>
        <v/>
      </c>
      <c r="E33" s="15" t="str">
        <f t="shared" si="0"/>
        <v/>
      </c>
    </row>
    <row r="34" spans="2:21">
      <c r="B34" s="46" t="str">
        <f t="shared" si="1"/>
        <v/>
      </c>
      <c r="C34" s="1"/>
      <c r="D34" s="14" t="str">
        <f t="shared" si="2"/>
        <v/>
      </c>
      <c r="E34" s="15" t="str">
        <f t="shared" si="0"/>
        <v/>
      </c>
    </row>
    <row r="35" spans="2:21">
      <c r="B35" s="46" t="str">
        <f t="shared" si="1"/>
        <v/>
      </c>
      <c r="C35" s="1"/>
      <c r="D35" s="14" t="str">
        <f t="shared" si="2"/>
        <v/>
      </c>
      <c r="E35" s="15" t="str">
        <f t="shared" si="0"/>
        <v/>
      </c>
    </row>
    <row r="36" spans="2:21" ht="15.6">
      <c r="B36" s="46" t="str">
        <f t="shared" si="1"/>
        <v/>
      </c>
      <c r="C36" s="1"/>
      <c r="D36" s="14" t="str">
        <f t="shared" si="2"/>
        <v/>
      </c>
      <c r="E36" s="15" t="str">
        <f t="shared" si="0"/>
        <v/>
      </c>
      <c r="G36" s="4"/>
      <c r="H36" s="4"/>
      <c r="I36" s="50"/>
      <c r="J36" s="50"/>
      <c r="K36" s="39"/>
      <c r="L36" s="4"/>
      <c r="M36" s="66"/>
      <c r="N36" s="66"/>
      <c r="O36" s="4"/>
      <c r="P36" s="51"/>
      <c r="Q36" s="18"/>
      <c r="R36" s="18"/>
      <c r="S36" s="18"/>
      <c r="T36" s="19"/>
      <c r="U36" s="19"/>
    </row>
    <row r="37" spans="2:21" ht="15.6">
      <c r="B37" s="46" t="str">
        <f t="shared" si="1"/>
        <v/>
      </c>
      <c r="C37" s="1"/>
      <c r="D37" s="14" t="str">
        <f t="shared" si="2"/>
        <v/>
      </c>
      <c r="E37" s="15" t="str">
        <f t="shared" si="0"/>
        <v/>
      </c>
      <c r="G37" s="4"/>
      <c r="H37" s="4"/>
      <c r="I37" s="50"/>
      <c r="J37" s="4"/>
      <c r="K37" s="39"/>
      <c r="L37" s="4"/>
      <c r="M37" s="51"/>
      <c r="N37" s="51"/>
      <c r="O37" s="4"/>
      <c r="P37" s="52"/>
    </row>
    <row r="38" spans="2:21">
      <c r="B38" s="46" t="str">
        <f t="shared" si="1"/>
        <v/>
      </c>
      <c r="C38" s="1"/>
      <c r="D38" s="14" t="str">
        <f t="shared" ref="D38:D62" si="3">IF(B38="","",D37+$G$7+$I$7*B37)</f>
        <v/>
      </c>
      <c r="E38" s="15" t="str">
        <f t="shared" ref="E38:E62" si="4">IF(B38="","",$E$8+$G$8*B38+$I$8*B38*(B38-1)/2)</f>
        <v/>
      </c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2:21">
      <c r="B39" s="46" t="str">
        <f t="shared" si="1"/>
        <v/>
      </c>
      <c r="C39" s="1"/>
      <c r="D39" s="14" t="str">
        <f t="shared" si="3"/>
        <v/>
      </c>
      <c r="E39" s="15" t="str">
        <f t="shared" si="4"/>
        <v/>
      </c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2:21">
      <c r="B40" s="46" t="str">
        <f t="shared" si="1"/>
        <v/>
      </c>
      <c r="C40" s="1"/>
      <c r="D40" s="14" t="str">
        <f t="shared" si="3"/>
        <v/>
      </c>
      <c r="E40" s="15" t="str">
        <f t="shared" si="4"/>
        <v/>
      </c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2:21">
      <c r="B41" s="46" t="str">
        <f t="shared" si="1"/>
        <v/>
      </c>
      <c r="C41" s="1"/>
      <c r="D41" s="14" t="str">
        <f t="shared" si="3"/>
        <v/>
      </c>
      <c r="E41" s="15" t="str">
        <f t="shared" si="4"/>
        <v/>
      </c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2:21">
      <c r="B42" s="46" t="str">
        <f t="shared" si="1"/>
        <v/>
      </c>
      <c r="C42" s="1"/>
      <c r="D42" s="14" t="str">
        <f t="shared" si="3"/>
        <v/>
      </c>
      <c r="E42" s="15" t="str">
        <f t="shared" si="4"/>
        <v/>
      </c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2:21">
      <c r="B43" s="46" t="str">
        <f t="shared" si="1"/>
        <v/>
      </c>
      <c r="C43" s="1"/>
      <c r="D43" s="14" t="str">
        <f t="shared" si="3"/>
        <v/>
      </c>
      <c r="E43" s="15" t="str">
        <f t="shared" si="4"/>
        <v/>
      </c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2:21">
      <c r="B44" s="46" t="str">
        <f t="shared" si="1"/>
        <v/>
      </c>
      <c r="C44" s="1"/>
      <c r="D44" s="14" t="str">
        <f t="shared" si="3"/>
        <v/>
      </c>
      <c r="E44" s="15" t="str">
        <f t="shared" si="4"/>
        <v/>
      </c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2:21">
      <c r="B45" s="46" t="str">
        <f t="shared" si="1"/>
        <v/>
      </c>
      <c r="C45" s="1"/>
      <c r="D45" s="14" t="str">
        <f t="shared" si="3"/>
        <v/>
      </c>
      <c r="E45" s="15" t="str">
        <f t="shared" si="4"/>
        <v/>
      </c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2:21">
      <c r="B46" s="46" t="str">
        <f t="shared" si="1"/>
        <v/>
      </c>
      <c r="C46" s="1"/>
      <c r="D46" s="14" t="str">
        <f t="shared" si="3"/>
        <v/>
      </c>
      <c r="E46" s="15" t="str">
        <f t="shared" si="4"/>
        <v/>
      </c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2:21">
      <c r="B47" s="46" t="str">
        <f t="shared" si="1"/>
        <v/>
      </c>
      <c r="C47" s="1"/>
      <c r="D47" s="14" t="str">
        <f t="shared" si="3"/>
        <v/>
      </c>
      <c r="E47" s="15" t="str">
        <f t="shared" si="4"/>
        <v/>
      </c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2:21">
      <c r="B48" s="46" t="str">
        <f t="shared" si="1"/>
        <v/>
      </c>
      <c r="C48" s="1"/>
      <c r="D48" s="14" t="str">
        <f t="shared" si="3"/>
        <v/>
      </c>
      <c r="E48" s="15" t="str">
        <f t="shared" si="4"/>
        <v/>
      </c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2:16">
      <c r="B49" s="46" t="str">
        <f t="shared" si="1"/>
        <v/>
      </c>
      <c r="C49" s="1"/>
      <c r="D49" s="14" t="str">
        <f t="shared" si="3"/>
        <v/>
      </c>
      <c r="E49" s="15" t="str">
        <f t="shared" si="4"/>
        <v/>
      </c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2:16">
      <c r="B50" s="46" t="str">
        <f t="shared" si="1"/>
        <v/>
      </c>
      <c r="C50" s="1"/>
      <c r="D50" s="14" t="str">
        <f t="shared" si="3"/>
        <v/>
      </c>
      <c r="E50" s="15" t="str">
        <f t="shared" si="4"/>
        <v/>
      </c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2:16">
      <c r="B51" s="46" t="str">
        <f t="shared" si="1"/>
        <v/>
      </c>
      <c r="C51" s="1"/>
      <c r="D51" s="14" t="str">
        <f t="shared" si="3"/>
        <v/>
      </c>
      <c r="E51" s="15" t="str">
        <f t="shared" si="4"/>
        <v/>
      </c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2:16">
      <c r="B52" s="46" t="str">
        <f t="shared" si="1"/>
        <v/>
      </c>
      <c r="C52" s="1"/>
      <c r="D52" s="14" t="str">
        <f t="shared" si="3"/>
        <v/>
      </c>
      <c r="E52" s="15" t="str">
        <f t="shared" si="4"/>
        <v/>
      </c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2:16">
      <c r="B53" s="46" t="str">
        <f t="shared" si="1"/>
        <v/>
      </c>
      <c r="C53" s="1"/>
      <c r="D53" s="14" t="str">
        <f t="shared" si="3"/>
        <v/>
      </c>
      <c r="E53" s="15" t="str">
        <f t="shared" si="4"/>
        <v/>
      </c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2:16">
      <c r="B54" s="46" t="str">
        <f t="shared" si="1"/>
        <v/>
      </c>
      <c r="C54" s="1"/>
      <c r="D54" s="14" t="str">
        <f t="shared" si="3"/>
        <v/>
      </c>
      <c r="E54" s="15" t="str">
        <f t="shared" si="4"/>
        <v/>
      </c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2:16">
      <c r="B55" s="46" t="str">
        <f t="shared" si="1"/>
        <v/>
      </c>
      <c r="C55" s="1"/>
      <c r="D55" s="14" t="str">
        <f t="shared" si="3"/>
        <v/>
      </c>
      <c r="E55" s="15" t="str">
        <f t="shared" si="4"/>
        <v/>
      </c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2:16">
      <c r="B56" s="46" t="str">
        <f t="shared" si="1"/>
        <v/>
      </c>
      <c r="C56" s="1"/>
      <c r="D56" s="14" t="str">
        <f t="shared" si="3"/>
        <v/>
      </c>
      <c r="E56" s="15" t="str">
        <f t="shared" si="4"/>
        <v/>
      </c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2:16">
      <c r="B57" s="46" t="str">
        <f t="shared" si="1"/>
        <v/>
      </c>
      <c r="C57" s="1"/>
      <c r="D57" s="14" t="str">
        <f t="shared" si="3"/>
        <v/>
      </c>
      <c r="E57" s="15" t="str">
        <f t="shared" si="4"/>
        <v/>
      </c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2:16">
      <c r="B58" s="46" t="str">
        <f t="shared" si="1"/>
        <v/>
      </c>
      <c r="C58" s="1"/>
      <c r="D58" s="14" t="str">
        <f t="shared" si="3"/>
        <v/>
      </c>
      <c r="E58" s="15" t="str">
        <f t="shared" si="4"/>
        <v/>
      </c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2:16">
      <c r="B59" s="46" t="str">
        <f t="shared" si="1"/>
        <v/>
      </c>
      <c r="C59" s="1"/>
      <c r="D59" s="14" t="str">
        <f t="shared" si="3"/>
        <v/>
      </c>
      <c r="E59" s="15" t="str">
        <f t="shared" si="4"/>
        <v/>
      </c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2:16">
      <c r="B60" s="46" t="str">
        <f t="shared" si="1"/>
        <v/>
      </c>
      <c r="C60" s="1"/>
      <c r="D60" s="14" t="str">
        <f t="shared" si="3"/>
        <v/>
      </c>
      <c r="E60" s="15" t="str">
        <f t="shared" si="4"/>
        <v/>
      </c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2:16">
      <c r="B61" s="46" t="str">
        <f t="shared" si="1"/>
        <v/>
      </c>
      <c r="C61" s="1"/>
      <c r="D61" s="14" t="str">
        <f t="shared" si="3"/>
        <v/>
      </c>
      <c r="E61" s="15" t="str">
        <f t="shared" si="4"/>
        <v/>
      </c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2:16">
      <c r="B62" s="46" t="str">
        <f t="shared" si="1"/>
        <v/>
      </c>
      <c r="C62" s="1"/>
      <c r="D62" s="14" t="str">
        <f t="shared" si="3"/>
        <v/>
      </c>
      <c r="E62" s="15" t="str">
        <f t="shared" si="4"/>
        <v/>
      </c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2:16"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2:16" s="74" customFormat="1">
      <c r="G64" s="32"/>
      <c r="H64" s="32"/>
      <c r="I64" s="32"/>
      <c r="J64" s="32"/>
      <c r="K64" s="32"/>
      <c r="L64" s="32"/>
      <c r="M64" s="32"/>
      <c r="N64" s="32"/>
      <c r="O64" s="32"/>
      <c r="P64" s="32"/>
    </row>
    <row r="65" spans="2:16" s="74" customFormat="1">
      <c r="G65" s="32"/>
      <c r="H65" s="32"/>
      <c r="I65" s="32"/>
      <c r="J65" s="32"/>
      <c r="K65" s="32"/>
      <c r="L65" s="32"/>
      <c r="M65" s="32"/>
      <c r="N65" s="32"/>
      <c r="O65" s="32"/>
      <c r="P65" s="32"/>
    </row>
    <row r="66" spans="2:16" s="74" customFormat="1"/>
    <row r="67" spans="2:16" s="74" customFormat="1" ht="14.4" customHeight="1"/>
    <row r="68" spans="2:16" s="74" customFormat="1"/>
    <row r="70" spans="2:16">
      <c r="B70" s="69" t="s">
        <v>26</v>
      </c>
      <c r="C70" s="69"/>
      <c r="D70" s="69"/>
      <c r="E70" s="69"/>
    </row>
    <row r="71" spans="2:16" ht="26.4">
      <c r="B71" s="34" t="s">
        <v>4</v>
      </c>
      <c r="C71" s="40" t="s">
        <v>7</v>
      </c>
      <c r="D71" s="34" t="s">
        <v>27</v>
      </c>
      <c r="E71" s="34" t="s">
        <v>28</v>
      </c>
      <c r="F71" s="8"/>
      <c r="G71" s="8"/>
      <c r="H71" s="8"/>
    </row>
    <row r="72" spans="2:16">
      <c r="B72" s="47">
        <f>B12</f>
        <v>0</v>
      </c>
      <c r="C72" s="47">
        <f>IF(ISBLANK(C12),"",C12)</f>
        <v>5</v>
      </c>
      <c r="D72" s="47">
        <f t="shared" ref="D72:E87" si="5">IF(LEN(C73)=0,"",C73-C72)</f>
        <v>-1</v>
      </c>
      <c r="E72" s="47">
        <f t="shared" si="5"/>
        <v>4.9000000000000004</v>
      </c>
    </row>
    <row r="73" spans="2:16">
      <c r="B73" s="47">
        <f>B72+1</f>
        <v>1</v>
      </c>
      <c r="C73" s="47">
        <f t="shared" ref="C73:C122" si="6">IF(ISBLANK(C13),"",C13)</f>
        <v>4</v>
      </c>
      <c r="D73" s="47">
        <f t="shared" si="5"/>
        <v>3.9000000000000004</v>
      </c>
      <c r="E73" s="47">
        <f t="shared" si="5"/>
        <v>4.3000000000000007</v>
      </c>
    </row>
    <row r="74" spans="2:16">
      <c r="B74" s="47">
        <f t="shared" ref="B74:B122" si="7">B73+1</f>
        <v>2</v>
      </c>
      <c r="C74" s="47">
        <f t="shared" si="6"/>
        <v>7.9</v>
      </c>
      <c r="D74" s="47">
        <f t="shared" si="5"/>
        <v>8.2000000000000011</v>
      </c>
      <c r="E74" s="47">
        <f t="shared" si="5"/>
        <v>-8.2000000000000011</v>
      </c>
    </row>
    <row r="75" spans="2:16">
      <c r="B75" s="47">
        <f t="shared" si="7"/>
        <v>3</v>
      </c>
      <c r="C75" s="47">
        <f t="shared" si="6"/>
        <v>16.100000000000001</v>
      </c>
      <c r="D75" s="47">
        <f t="shared" si="5"/>
        <v>0</v>
      </c>
      <c r="E75" s="47">
        <f t="shared" si="5"/>
        <v>5.3999999999999986</v>
      </c>
    </row>
    <row r="76" spans="2:16">
      <c r="B76" s="47">
        <f t="shared" si="7"/>
        <v>4</v>
      </c>
      <c r="C76" s="47">
        <f t="shared" si="6"/>
        <v>16.100000000000001</v>
      </c>
      <c r="D76" s="47">
        <f t="shared" si="5"/>
        <v>5.3999999999999986</v>
      </c>
      <c r="E76" s="47">
        <f t="shared" si="5"/>
        <v>-7.0999999999999979</v>
      </c>
    </row>
    <row r="77" spans="2:16">
      <c r="B77" s="47">
        <f t="shared" si="7"/>
        <v>5</v>
      </c>
      <c r="C77" s="47">
        <f t="shared" si="6"/>
        <v>21.5</v>
      </c>
      <c r="D77" s="47">
        <f t="shared" si="5"/>
        <v>-1.6999999999999993</v>
      </c>
      <c r="E77" s="47">
        <f t="shared" si="5"/>
        <v>9.1999999999999993</v>
      </c>
    </row>
    <row r="78" spans="2:16">
      <c r="B78" s="47">
        <f t="shared" si="7"/>
        <v>6</v>
      </c>
      <c r="C78" s="47">
        <f t="shared" si="6"/>
        <v>19.8</v>
      </c>
      <c r="D78" s="47">
        <f t="shared" si="5"/>
        <v>7.5</v>
      </c>
      <c r="E78" s="47">
        <f t="shared" si="5"/>
        <v>-4.4000000000000021</v>
      </c>
    </row>
    <row r="79" spans="2:16">
      <c r="B79" s="47">
        <f t="shared" si="7"/>
        <v>7</v>
      </c>
      <c r="C79" s="47">
        <f t="shared" si="6"/>
        <v>27.3</v>
      </c>
      <c r="D79" s="47">
        <f t="shared" si="5"/>
        <v>3.0999999999999979</v>
      </c>
      <c r="E79" s="47">
        <f t="shared" si="5"/>
        <v>1.100000000000005</v>
      </c>
    </row>
    <row r="80" spans="2:16">
      <c r="B80" s="47">
        <f t="shared" si="7"/>
        <v>8</v>
      </c>
      <c r="C80" s="47">
        <f t="shared" si="6"/>
        <v>30.4</v>
      </c>
      <c r="D80" s="47">
        <f t="shared" si="5"/>
        <v>4.2000000000000028</v>
      </c>
      <c r="E80" s="47">
        <f t="shared" si="5"/>
        <v>0.59999999999999432</v>
      </c>
    </row>
    <row r="81" spans="2:5">
      <c r="B81" s="47">
        <f t="shared" si="7"/>
        <v>9</v>
      </c>
      <c r="C81" s="47">
        <f t="shared" si="6"/>
        <v>34.6</v>
      </c>
      <c r="D81" s="47">
        <f t="shared" si="5"/>
        <v>4.7999999999999972</v>
      </c>
      <c r="E81" s="47">
        <f t="shared" si="5"/>
        <v>-3.0999999999999943</v>
      </c>
    </row>
    <row r="82" spans="2:5">
      <c r="B82" s="47">
        <f t="shared" si="7"/>
        <v>10</v>
      </c>
      <c r="C82" s="47">
        <f t="shared" si="6"/>
        <v>39.4</v>
      </c>
      <c r="D82" s="47">
        <f t="shared" si="5"/>
        <v>1.7000000000000028</v>
      </c>
      <c r="E82" s="47">
        <f t="shared" si="5"/>
        <v>-0.20000000000000284</v>
      </c>
    </row>
    <row r="83" spans="2:5">
      <c r="B83" s="47">
        <f t="shared" si="7"/>
        <v>11</v>
      </c>
      <c r="C83" s="47">
        <f t="shared" si="6"/>
        <v>41.1</v>
      </c>
      <c r="D83" s="47">
        <f t="shared" si="5"/>
        <v>1.5</v>
      </c>
      <c r="E83" s="47">
        <f t="shared" si="5"/>
        <v>6.6000000000000014</v>
      </c>
    </row>
    <row r="84" spans="2:5">
      <c r="B84" s="47">
        <f t="shared" si="7"/>
        <v>12</v>
      </c>
      <c r="C84" s="47">
        <f t="shared" si="6"/>
        <v>42.6</v>
      </c>
      <c r="D84" s="47">
        <f t="shared" si="5"/>
        <v>8.1000000000000014</v>
      </c>
      <c r="E84" s="47">
        <f t="shared" si="5"/>
        <v>-4.6000000000000014</v>
      </c>
    </row>
    <row r="85" spans="2:5">
      <c r="B85" s="47">
        <f t="shared" si="7"/>
        <v>13</v>
      </c>
      <c r="C85" s="47">
        <f t="shared" si="6"/>
        <v>50.7</v>
      </c>
      <c r="D85" s="47">
        <f t="shared" si="5"/>
        <v>3.5</v>
      </c>
      <c r="E85" s="47">
        <f t="shared" si="5"/>
        <v>2.5999999999999943</v>
      </c>
    </row>
    <row r="86" spans="2:5">
      <c r="B86" s="47">
        <f t="shared" si="7"/>
        <v>14</v>
      </c>
      <c r="C86" s="47">
        <f t="shared" si="6"/>
        <v>54.2</v>
      </c>
      <c r="D86" s="47">
        <f>IF(LEN(C87)=0,"",C87-C86)</f>
        <v>6.0999999999999943</v>
      </c>
      <c r="E86" s="47" t="str">
        <f t="shared" si="5"/>
        <v/>
      </c>
    </row>
    <row r="87" spans="2:5">
      <c r="B87" s="47">
        <f t="shared" si="7"/>
        <v>15</v>
      </c>
      <c r="C87" s="47">
        <f t="shared" si="6"/>
        <v>60.3</v>
      </c>
      <c r="D87" s="47" t="str">
        <f>IF(LEN(C88)=0,"",C88-C87)</f>
        <v/>
      </c>
      <c r="E87" s="47" t="str">
        <f t="shared" si="5"/>
        <v/>
      </c>
    </row>
    <row r="88" spans="2:5">
      <c r="B88" s="47">
        <f t="shared" si="7"/>
        <v>16</v>
      </c>
      <c r="C88" s="47" t="str">
        <f t="shared" si="6"/>
        <v/>
      </c>
      <c r="D88" s="47" t="str">
        <f t="shared" ref="D88:D122" si="8">IF(LEN(C89)=0,"",C89-C88)</f>
        <v/>
      </c>
      <c r="E88" s="47" t="str">
        <f t="shared" ref="E87:E122" si="9">IF(LEN(D89)=0,"",D89-D88)</f>
        <v/>
      </c>
    </row>
    <row r="89" spans="2:5">
      <c r="B89" s="47">
        <f t="shared" si="7"/>
        <v>17</v>
      </c>
      <c r="C89" s="47" t="str">
        <f t="shared" si="6"/>
        <v/>
      </c>
      <c r="D89" s="47" t="str">
        <f t="shared" si="8"/>
        <v/>
      </c>
      <c r="E89" s="47" t="str">
        <f t="shared" si="9"/>
        <v/>
      </c>
    </row>
    <row r="90" spans="2:5">
      <c r="B90" s="47">
        <f t="shared" si="7"/>
        <v>18</v>
      </c>
      <c r="C90" s="47" t="str">
        <f t="shared" si="6"/>
        <v/>
      </c>
      <c r="D90" s="47" t="str">
        <f t="shared" si="8"/>
        <v/>
      </c>
      <c r="E90" s="47" t="str">
        <f t="shared" si="9"/>
        <v/>
      </c>
    </row>
    <row r="91" spans="2:5">
      <c r="B91" s="47">
        <f t="shared" si="7"/>
        <v>19</v>
      </c>
      <c r="C91" s="47" t="str">
        <f t="shared" si="6"/>
        <v/>
      </c>
      <c r="D91" s="47" t="str">
        <f t="shared" si="8"/>
        <v/>
      </c>
      <c r="E91" s="47" t="str">
        <f t="shared" si="9"/>
        <v/>
      </c>
    </row>
    <row r="92" spans="2:5">
      <c r="B92" s="47">
        <f t="shared" si="7"/>
        <v>20</v>
      </c>
      <c r="C92" s="47" t="str">
        <f t="shared" si="6"/>
        <v/>
      </c>
      <c r="D92" s="47" t="str">
        <f t="shared" si="8"/>
        <v/>
      </c>
      <c r="E92" s="47" t="str">
        <f t="shared" si="9"/>
        <v/>
      </c>
    </row>
    <row r="93" spans="2:5">
      <c r="B93" s="47">
        <f t="shared" si="7"/>
        <v>21</v>
      </c>
      <c r="C93" s="47" t="str">
        <f t="shared" si="6"/>
        <v/>
      </c>
      <c r="D93" s="47" t="str">
        <f t="shared" si="8"/>
        <v/>
      </c>
      <c r="E93" s="47" t="str">
        <f t="shared" si="9"/>
        <v/>
      </c>
    </row>
    <row r="94" spans="2:5">
      <c r="B94" s="47">
        <f t="shared" si="7"/>
        <v>22</v>
      </c>
      <c r="C94" s="47" t="str">
        <f t="shared" si="6"/>
        <v/>
      </c>
      <c r="D94" s="47" t="str">
        <f t="shared" si="8"/>
        <v/>
      </c>
      <c r="E94" s="47" t="str">
        <f t="shared" si="9"/>
        <v/>
      </c>
    </row>
    <row r="95" spans="2:5">
      <c r="B95" s="47">
        <f t="shared" si="7"/>
        <v>23</v>
      </c>
      <c r="C95" s="47" t="str">
        <f t="shared" si="6"/>
        <v/>
      </c>
      <c r="D95" s="47" t="str">
        <f t="shared" si="8"/>
        <v/>
      </c>
      <c r="E95" s="47" t="str">
        <f t="shared" si="9"/>
        <v/>
      </c>
    </row>
    <row r="96" spans="2:5">
      <c r="B96" s="47">
        <f t="shared" si="7"/>
        <v>24</v>
      </c>
      <c r="C96" s="47" t="str">
        <f t="shared" si="6"/>
        <v/>
      </c>
      <c r="D96" s="47" t="str">
        <f t="shared" si="8"/>
        <v/>
      </c>
      <c r="E96" s="47" t="str">
        <f t="shared" si="9"/>
        <v/>
      </c>
    </row>
    <row r="97" spans="2:5">
      <c r="B97" s="47">
        <f t="shared" si="7"/>
        <v>25</v>
      </c>
      <c r="C97" s="47" t="str">
        <f t="shared" si="6"/>
        <v/>
      </c>
      <c r="D97" s="47" t="str">
        <f t="shared" si="8"/>
        <v/>
      </c>
      <c r="E97" s="47" t="str">
        <f t="shared" si="9"/>
        <v/>
      </c>
    </row>
    <row r="98" spans="2:5">
      <c r="B98" s="47">
        <f t="shared" si="7"/>
        <v>26</v>
      </c>
      <c r="C98" s="47" t="str">
        <f t="shared" si="6"/>
        <v/>
      </c>
      <c r="D98" s="47" t="str">
        <f t="shared" si="8"/>
        <v/>
      </c>
      <c r="E98" s="47" t="str">
        <f t="shared" si="9"/>
        <v/>
      </c>
    </row>
    <row r="99" spans="2:5">
      <c r="B99" s="47">
        <f t="shared" si="7"/>
        <v>27</v>
      </c>
      <c r="C99" s="47" t="str">
        <f t="shared" si="6"/>
        <v/>
      </c>
      <c r="D99" s="47" t="str">
        <f t="shared" si="8"/>
        <v/>
      </c>
      <c r="E99" s="47" t="str">
        <f t="shared" si="9"/>
        <v/>
      </c>
    </row>
    <row r="100" spans="2:5">
      <c r="B100" s="47">
        <f t="shared" si="7"/>
        <v>28</v>
      </c>
      <c r="C100" s="47" t="str">
        <f t="shared" si="6"/>
        <v/>
      </c>
      <c r="D100" s="47" t="str">
        <f t="shared" si="8"/>
        <v/>
      </c>
      <c r="E100" s="47" t="str">
        <f t="shared" si="9"/>
        <v/>
      </c>
    </row>
    <row r="101" spans="2:5">
      <c r="B101" s="47">
        <f t="shared" si="7"/>
        <v>29</v>
      </c>
      <c r="C101" s="47" t="str">
        <f t="shared" si="6"/>
        <v/>
      </c>
      <c r="D101" s="47" t="str">
        <f t="shared" si="8"/>
        <v/>
      </c>
      <c r="E101" s="47" t="str">
        <f t="shared" si="9"/>
        <v/>
      </c>
    </row>
    <row r="102" spans="2:5">
      <c r="B102" s="47">
        <f t="shared" si="7"/>
        <v>30</v>
      </c>
      <c r="C102" s="47" t="str">
        <f t="shared" si="6"/>
        <v/>
      </c>
      <c r="D102" s="47" t="str">
        <f t="shared" si="8"/>
        <v/>
      </c>
      <c r="E102" s="47" t="str">
        <f t="shared" si="9"/>
        <v/>
      </c>
    </row>
    <row r="103" spans="2:5">
      <c r="B103" s="47">
        <f t="shared" si="7"/>
        <v>31</v>
      </c>
      <c r="C103" s="47" t="str">
        <f t="shared" si="6"/>
        <v/>
      </c>
      <c r="D103" s="47" t="str">
        <f t="shared" si="8"/>
        <v/>
      </c>
      <c r="E103" s="47" t="str">
        <f t="shared" si="9"/>
        <v/>
      </c>
    </row>
    <row r="104" spans="2:5">
      <c r="B104" s="47">
        <f t="shared" si="7"/>
        <v>32</v>
      </c>
      <c r="C104" s="47" t="str">
        <f t="shared" si="6"/>
        <v/>
      </c>
      <c r="D104" s="47" t="str">
        <f t="shared" si="8"/>
        <v/>
      </c>
      <c r="E104" s="47" t="str">
        <f t="shared" si="9"/>
        <v/>
      </c>
    </row>
    <row r="105" spans="2:5">
      <c r="B105" s="47">
        <f t="shared" si="7"/>
        <v>33</v>
      </c>
      <c r="C105" s="47" t="str">
        <f t="shared" si="6"/>
        <v/>
      </c>
      <c r="D105" s="47" t="str">
        <f t="shared" si="8"/>
        <v/>
      </c>
      <c r="E105" s="47" t="str">
        <f t="shared" si="9"/>
        <v/>
      </c>
    </row>
    <row r="106" spans="2:5">
      <c r="B106" s="47">
        <f t="shared" si="7"/>
        <v>34</v>
      </c>
      <c r="C106" s="47" t="str">
        <f t="shared" si="6"/>
        <v/>
      </c>
      <c r="D106" s="47" t="str">
        <f t="shared" si="8"/>
        <v/>
      </c>
      <c r="E106" s="47" t="str">
        <f t="shared" si="9"/>
        <v/>
      </c>
    </row>
    <row r="107" spans="2:5">
      <c r="B107" s="47">
        <f t="shared" si="7"/>
        <v>35</v>
      </c>
      <c r="C107" s="47" t="str">
        <f t="shared" si="6"/>
        <v/>
      </c>
      <c r="D107" s="47" t="str">
        <f t="shared" si="8"/>
        <v/>
      </c>
      <c r="E107" s="47" t="str">
        <f t="shared" si="9"/>
        <v/>
      </c>
    </row>
    <row r="108" spans="2:5">
      <c r="B108" s="47">
        <f t="shared" si="7"/>
        <v>36</v>
      </c>
      <c r="C108" s="47" t="str">
        <f t="shared" si="6"/>
        <v/>
      </c>
      <c r="D108" s="47" t="str">
        <f t="shared" si="8"/>
        <v/>
      </c>
      <c r="E108" s="47" t="str">
        <f t="shared" si="9"/>
        <v/>
      </c>
    </row>
    <row r="109" spans="2:5">
      <c r="B109" s="47">
        <f t="shared" si="7"/>
        <v>37</v>
      </c>
      <c r="C109" s="47" t="str">
        <f t="shared" si="6"/>
        <v/>
      </c>
      <c r="D109" s="47" t="str">
        <f t="shared" si="8"/>
        <v/>
      </c>
      <c r="E109" s="47" t="str">
        <f t="shared" si="9"/>
        <v/>
      </c>
    </row>
    <row r="110" spans="2:5">
      <c r="B110" s="47">
        <f t="shared" si="7"/>
        <v>38</v>
      </c>
      <c r="C110" s="47" t="str">
        <f t="shared" si="6"/>
        <v/>
      </c>
      <c r="D110" s="47" t="str">
        <f t="shared" si="8"/>
        <v/>
      </c>
      <c r="E110" s="47" t="str">
        <f t="shared" si="9"/>
        <v/>
      </c>
    </row>
    <row r="111" spans="2:5">
      <c r="B111" s="47">
        <f t="shared" si="7"/>
        <v>39</v>
      </c>
      <c r="C111" s="47" t="str">
        <f t="shared" si="6"/>
        <v/>
      </c>
      <c r="D111" s="47" t="str">
        <f t="shared" si="8"/>
        <v/>
      </c>
      <c r="E111" s="47" t="str">
        <f t="shared" si="9"/>
        <v/>
      </c>
    </row>
    <row r="112" spans="2:5">
      <c r="B112" s="47">
        <f t="shared" si="7"/>
        <v>40</v>
      </c>
      <c r="C112" s="47" t="str">
        <f t="shared" si="6"/>
        <v/>
      </c>
      <c r="D112" s="47" t="str">
        <f t="shared" si="8"/>
        <v/>
      </c>
      <c r="E112" s="47" t="str">
        <f t="shared" si="9"/>
        <v/>
      </c>
    </row>
    <row r="113" spans="1:15">
      <c r="B113" s="47">
        <f t="shared" si="7"/>
        <v>41</v>
      </c>
      <c r="C113" s="47" t="str">
        <f t="shared" si="6"/>
        <v/>
      </c>
      <c r="D113" s="47" t="str">
        <f t="shared" si="8"/>
        <v/>
      </c>
      <c r="E113" s="47" t="str">
        <f t="shared" si="9"/>
        <v/>
      </c>
    </row>
    <row r="114" spans="1:15">
      <c r="B114" s="47">
        <f t="shared" si="7"/>
        <v>42</v>
      </c>
      <c r="C114" s="47" t="str">
        <f t="shared" si="6"/>
        <v/>
      </c>
      <c r="D114" s="47" t="str">
        <f t="shared" si="8"/>
        <v/>
      </c>
      <c r="E114" s="47" t="str">
        <f t="shared" si="9"/>
        <v/>
      </c>
    </row>
    <row r="115" spans="1:15">
      <c r="B115" s="47">
        <f t="shared" si="7"/>
        <v>43</v>
      </c>
      <c r="C115" s="47" t="str">
        <f t="shared" si="6"/>
        <v/>
      </c>
      <c r="D115" s="47" t="str">
        <f t="shared" si="8"/>
        <v/>
      </c>
      <c r="E115" s="47" t="str">
        <f t="shared" si="9"/>
        <v/>
      </c>
    </row>
    <row r="116" spans="1:15">
      <c r="B116" s="47">
        <f t="shared" si="7"/>
        <v>44</v>
      </c>
      <c r="C116" s="47" t="str">
        <f t="shared" si="6"/>
        <v/>
      </c>
      <c r="D116" s="47" t="str">
        <f t="shared" si="8"/>
        <v/>
      </c>
      <c r="E116" s="47" t="str">
        <f t="shared" si="9"/>
        <v/>
      </c>
    </row>
    <row r="117" spans="1:15">
      <c r="B117" s="47">
        <f t="shared" si="7"/>
        <v>45</v>
      </c>
      <c r="C117" s="47" t="str">
        <f t="shared" si="6"/>
        <v/>
      </c>
      <c r="D117" s="47" t="str">
        <f t="shared" si="8"/>
        <v/>
      </c>
      <c r="E117" s="47" t="str">
        <f t="shared" si="9"/>
        <v/>
      </c>
    </row>
    <row r="118" spans="1:15">
      <c r="B118" s="47">
        <f t="shared" si="7"/>
        <v>46</v>
      </c>
      <c r="C118" s="47" t="str">
        <f t="shared" si="6"/>
        <v/>
      </c>
      <c r="D118" s="47" t="str">
        <f t="shared" si="8"/>
        <v/>
      </c>
      <c r="E118" s="47" t="str">
        <f t="shared" si="9"/>
        <v/>
      </c>
    </row>
    <row r="119" spans="1:15">
      <c r="B119" s="47">
        <f t="shared" si="7"/>
        <v>47</v>
      </c>
      <c r="C119" s="47" t="str">
        <f t="shared" si="6"/>
        <v/>
      </c>
      <c r="D119" s="47" t="str">
        <f t="shared" si="8"/>
        <v/>
      </c>
      <c r="E119" s="47" t="str">
        <f t="shared" si="9"/>
        <v/>
      </c>
    </row>
    <row r="120" spans="1:15">
      <c r="B120" s="47">
        <f t="shared" si="7"/>
        <v>48</v>
      </c>
      <c r="C120" s="47" t="str">
        <f t="shared" si="6"/>
        <v/>
      </c>
      <c r="D120" s="47" t="str">
        <f t="shared" si="8"/>
        <v/>
      </c>
      <c r="E120" s="47" t="str">
        <f t="shared" si="9"/>
        <v/>
      </c>
    </row>
    <row r="121" spans="1:15">
      <c r="B121" s="47">
        <f t="shared" si="7"/>
        <v>49</v>
      </c>
      <c r="C121" s="47" t="str">
        <f t="shared" si="6"/>
        <v/>
      </c>
      <c r="D121" s="47" t="str">
        <f t="shared" si="8"/>
        <v/>
      </c>
      <c r="E121" s="47" t="str">
        <f t="shared" si="9"/>
        <v/>
      </c>
    </row>
    <row r="122" spans="1:15">
      <c r="B122" s="47">
        <f t="shared" si="7"/>
        <v>50</v>
      </c>
      <c r="C122" s="47" t="str">
        <f t="shared" si="6"/>
        <v/>
      </c>
      <c r="D122" s="47" t="str">
        <f t="shared" si="8"/>
        <v/>
      </c>
      <c r="E122" s="47" t="str">
        <f t="shared" si="9"/>
        <v/>
      </c>
    </row>
    <row r="124" spans="1:15">
      <c r="B124" t="s">
        <v>29</v>
      </c>
      <c r="J124" t="s">
        <v>30</v>
      </c>
    </row>
    <row r="125" spans="1:15" ht="39.6">
      <c r="A125" s="40" t="s">
        <v>31</v>
      </c>
      <c r="B125" s="40" t="s">
        <v>32</v>
      </c>
      <c r="C125" s="40" t="s">
        <v>7</v>
      </c>
      <c r="D125" s="40" t="s">
        <v>5</v>
      </c>
      <c r="E125" s="40" t="s">
        <v>6</v>
      </c>
      <c r="J125" s="33" t="s">
        <v>42</v>
      </c>
      <c r="K125" s="33" t="s">
        <v>33</v>
      </c>
      <c r="L125" s="34" t="s">
        <v>34</v>
      </c>
      <c r="M125" s="40" t="s">
        <v>35</v>
      </c>
      <c r="N125" s="34" t="s">
        <v>36</v>
      </c>
      <c r="O125" s="40" t="s">
        <v>37</v>
      </c>
    </row>
    <row r="126" spans="1:15">
      <c r="A126" s="30">
        <f>B12</f>
        <v>0</v>
      </c>
      <c r="B126" s="47">
        <f>B12</f>
        <v>0</v>
      </c>
      <c r="C126" s="47">
        <f>C12</f>
        <v>5</v>
      </c>
      <c r="D126" s="47">
        <f>$E$6</f>
        <v>8</v>
      </c>
      <c r="E126" s="47">
        <f>$E$8+$G$8*B126+$I$8*B126*(B126-1)/2</f>
        <v>12</v>
      </c>
      <c r="J126" s="48" t="b">
        <f>AND(NOT(ISBLANK(C12)),NOT(EXACT(D12,"")))</f>
        <v>1</v>
      </c>
      <c r="K126" s="30">
        <f>IF(J126,1,0)</f>
        <v>1</v>
      </c>
      <c r="L126" s="30">
        <f>IF(J126,D12,"")</f>
        <v>8</v>
      </c>
      <c r="M126" s="30">
        <f>IF(J126,ABS(L126-C72),"")</f>
        <v>3</v>
      </c>
      <c r="N126" s="30">
        <f>IF(J126,E12,"")</f>
        <v>12</v>
      </c>
      <c r="O126" s="30">
        <f>IF(J126,ABS(N126-C72),"")</f>
        <v>7</v>
      </c>
    </row>
    <row r="127" spans="1:15">
      <c r="A127" s="30">
        <f>IF(ISBLANK(C13),A126,A126+1)</f>
        <v>1</v>
      </c>
      <c r="B127" s="47">
        <f>IF(B13&gt;$P$8,B126,B126+1)</f>
        <v>1</v>
      </c>
      <c r="C127" s="47">
        <f>IF(ISBLANK(C13),C126,C13)</f>
        <v>4</v>
      </c>
      <c r="D127" s="47">
        <f>IF(B13&gt;$P$8,D126,D126 + $G$7 + $I$7*B126)</f>
        <v>10</v>
      </c>
      <c r="E127" s="47">
        <f>IF(B13&gt;$P$8,E126,$E$8+$G$8*B127+$I$8*B127*(B127-1)/2)</f>
        <v>14</v>
      </c>
      <c r="J127" s="48" t="b">
        <f>AND(NOT(ISBLANK(C13)),NOT(EXACT(D13,"")))</f>
        <v>1</v>
      </c>
      <c r="K127" s="30">
        <f t="shared" ref="K127:K151" si="10">IF(J127,1,0)</f>
        <v>1</v>
      </c>
      <c r="L127" s="30">
        <f>IF(J127,D13,"")</f>
        <v>10</v>
      </c>
      <c r="M127" s="30">
        <f>IF(J127,ABS(L127-C73),"")</f>
        <v>6</v>
      </c>
      <c r="N127" s="30">
        <f>IF(J127,E13,"")</f>
        <v>14</v>
      </c>
      <c r="O127" s="30">
        <f>IF(J127,ABS(N127-C73),"")</f>
        <v>10</v>
      </c>
    </row>
    <row r="128" spans="1:15">
      <c r="A128" s="30">
        <f>IF(ISBLANK(C14),A127,A127+1)</f>
        <v>2</v>
      </c>
      <c r="B128" s="47">
        <f>IF(B14&gt;$P$8,B127,B127+1)</f>
        <v>2</v>
      </c>
      <c r="C128" s="47">
        <f>IF(ISBLANK(C14),C127,C14)</f>
        <v>7.9</v>
      </c>
      <c r="D128" s="47">
        <f>IF(B14&gt;$P$8,D127,D127 + $G$7 + $I$7*B127)</f>
        <v>12.2</v>
      </c>
      <c r="E128" s="47">
        <f>IF(B14&gt;$P$8,E127,$E$8+$G$8*B128+$I$8*B128*(B128-1)/2)</f>
        <v>16.2</v>
      </c>
      <c r="J128" s="48" t="b">
        <f>AND(NOT(ISBLANK(C14)),NOT(EXACT(D14,"")))</f>
        <v>1</v>
      </c>
      <c r="K128" s="30">
        <f t="shared" si="10"/>
        <v>1</v>
      </c>
      <c r="L128" s="30">
        <f>IF(J128,D14,"")</f>
        <v>12.2</v>
      </c>
      <c r="M128" s="30">
        <f>IF(J128,ABS(L128-C74),"")</f>
        <v>4.2999999999999989</v>
      </c>
      <c r="N128" s="30">
        <f>IF(J128,E14,"")</f>
        <v>16.2</v>
      </c>
      <c r="O128" s="30">
        <f>IF(J128,ABS(N128-C74),"")</f>
        <v>8.2999999999999989</v>
      </c>
    </row>
    <row r="129" spans="1:15">
      <c r="A129" s="30">
        <f>IF(ISBLANK(C15),A128,A128+1)</f>
        <v>3</v>
      </c>
      <c r="B129" s="47">
        <f>IF(B15&gt;$P$8,B128,B128+1)</f>
        <v>3</v>
      </c>
      <c r="C129" s="47">
        <f>IF(ISBLANK(C15),C128,C15)</f>
        <v>16.100000000000001</v>
      </c>
      <c r="D129" s="47">
        <f>IF(B15&gt;$P$8,D128,D128 + $G$7 + $I$7*B128)</f>
        <v>14.6</v>
      </c>
      <c r="E129" s="47">
        <f>IF(B15&gt;$P$8,E128,$E$8+$G$8*B129+$I$8*B129*(B129-1)/2)</f>
        <v>18.600000000000001</v>
      </c>
      <c r="J129" s="48" t="b">
        <f>AND(NOT(ISBLANK(C15)),NOT(EXACT(D15,"")))</f>
        <v>1</v>
      </c>
      <c r="K129" s="30">
        <f t="shared" si="10"/>
        <v>1</v>
      </c>
      <c r="L129" s="30">
        <f>IF(J129,D15,"")</f>
        <v>14.6</v>
      </c>
      <c r="M129" s="30">
        <f>IF(J129,ABS(L129-C75),"")</f>
        <v>1.5000000000000018</v>
      </c>
      <c r="N129" s="30">
        <f>IF(J129,E15,"")</f>
        <v>18.600000000000001</v>
      </c>
      <c r="O129" s="30">
        <f>IF(J129,ABS(N129-C75),"")</f>
        <v>2.5</v>
      </c>
    </row>
    <row r="130" spans="1:15">
      <c r="A130" s="30">
        <f>IF(ISBLANK(C16),A129,A129+1)</f>
        <v>4</v>
      </c>
      <c r="B130" s="47">
        <f>IF(B16&gt;$P$8,B129,B129+1)</f>
        <v>4</v>
      </c>
      <c r="C130" s="47">
        <f>IF(ISBLANK(C16),C129,C16)</f>
        <v>16.100000000000001</v>
      </c>
      <c r="D130" s="47">
        <f>IF(B16&gt;$P$8,D129,D129 + $G$7 + $I$7*B129)</f>
        <v>17.200000000000003</v>
      </c>
      <c r="E130" s="47">
        <f>IF(B16&gt;$P$8,E129,$E$8+$G$8*B130+$I$8*B130*(B130-1)/2)</f>
        <v>21.2</v>
      </c>
      <c r="J130" s="48" t="b">
        <f>AND(NOT(ISBLANK(C16)),NOT(EXACT(D16,"")))</f>
        <v>1</v>
      </c>
      <c r="K130" s="30">
        <f t="shared" si="10"/>
        <v>1</v>
      </c>
      <c r="L130" s="30">
        <f>IF(J130,D16,"")</f>
        <v>17.200000000000003</v>
      </c>
      <c r="M130" s="30">
        <f>IF(J130,ABS(L130-C76),"")</f>
        <v>1.1000000000000014</v>
      </c>
      <c r="N130" s="30">
        <f>IF(J130,E16,"")</f>
        <v>21.2</v>
      </c>
      <c r="O130" s="30">
        <f>IF(J130,ABS(N130-C76),"")</f>
        <v>5.0999999999999979</v>
      </c>
    </row>
    <row r="131" spans="1:15">
      <c r="A131" s="30">
        <f>IF(ISBLANK(C17),A130,A130+1)</f>
        <v>5</v>
      </c>
      <c r="B131" s="47">
        <f>IF(B17&gt;$P$8,B130,B130+1)</f>
        <v>5</v>
      </c>
      <c r="C131" s="47">
        <f>IF(ISBLANK(C17),C130,C17)</f>
        <v>21.5</v>
      </c>
      <c r="D131" s="47">
        <f>IF(B17&gt;$P$8,D130,D130 + $G$7 + $I$7*B130)</f>
        <v>20.000000000000004</v>
      </c>
      <c r="E131" s="47">
        <f>IF(B17&gt;$P$8,E130,$E$8+$G$8*B131+$I$8*B131*(B131-1)/2)</f>
        <v>24</v>
      </c>
      <c r="J131" s="48" t="b">
        <f>AND(NOT(ISBLANK(C17)),NOT(EXACT(D17,"")))</f>
        <v>1</v>
      </c>
      <c r="K131" s="30">
        <f t="shared" si="10"/>
        <v>1</v>
      </c>
      <c r="L131" s="30">
        <f>IF(J131,D17,"")</f>
        <v>20.000000000000004</v>
      </c>
      <c r="M131" s="30">
        <f>IF(J131,ABS(L131-C77),"")</f>
        <v>1.4999999999999964</v>
      </c>
      <c r="N131" s="30">
        <f>IF(J131,E17,"")</f>
        <v>24</v>
      </c>
      <c r="O131" s="30">
        <f>IF(J131,ABS(N131-C77),"")</f>
        <v>2.5</v>
      </c>
    </row>
    <row r="132" spans="1:15">
      <c r="A132" s="30">
        <f>IF(ISBLANK(C18),A131,A131+1)</f>
        <v>6</v>
      </c>
      <c r="B132" s="47">
        <f>IF(B18&gt;$P$8,B131,B131+1)</f>
        <v>6</v>
      </c>
      <c r="C132" s="47">
        <f>IF(ISBLANK(C18),C131,C18)</f>
        <v>19.8</v>
      </c>
      <c r="D132" s="47">
        <f>IF(B18&gt;$P$8,D131,D131 + $G$7 + $I$7*B131)</f>
        <v>23.000000000000004</v>
      </c>
      <c r="E132" s="47">
        <f>IF(B18&gt;$P$8,E131,$E$8+$G$8*B132+$I$8*B132*(B132-1)/2)</f>
        <v>27</v>
      </c>
      <c r="J132" s="48" t="b">
        <f>AND(NOT(ISBLANK(C18)),NOT(EXACT(D18,"")))</f>
        <v>1</v>
      </c>
      <c r="K132" s="30">
        <f t="shared" si="10"/>
        <v>1</v>
      </c>
      <c r="L132" s="30">
        <f>IF(J132,D18,"")</f>
        <v>23.000000000000004</v>
      </c>
      <c r="M132" s="30">
        <f>IF(J132,ABS(L132-C78),"")</f>
        <v>3.2000000000000028</v>
      </c>
      <c r="N132" s="30">
        <f>IF(J132,E18,"")</f>
        <v>27</v>
      </c>
      <c r="O132" s="30">
        <f>IF(J132,ABS(N132-C78),"")</f>
        <v>7.1999999999999993</v>
      </c>
    </row>
    <row r="133" spans="1:15">
      <c r="A133" s="30">
        <f>IF(ISBLANK(C19),A132,A132+1)</f>
        <v>7</v>
      </c>
      <c r="B133" s="47">
        <f>IF(B19&gt;$P$8,B132,B132+1)</f>
        <v>7</v>
      </c>
      <c r="C133" s="47">
        <f>IF(ISBLANK(C19),C132,C19)</f>
        <v>27.3</v>
      </c>
      <c r="D133" s="47">
        <f>IF(B19&gt;$P$8,D132,D132 + $G$7 + $I$7*B132)</f>
        <v>26.200000000000003</v>
      </c>
      <c r="E133" s="47">
        <f>IF(B19&gt;$P$8,E132,$E$8+$G$8*B133+$I$8*B133*(B133-1)/2)</f>
        <v>30.2</v>
      </c>
      <c r="J133" s="48" t="b">
        <f>AND(NOT(ISBLANK(C19)),NOT(EXACT(D19,"")))</f>
        <v>1</v>
      </c>
      <c r="K133" s="30">
        <f t="shared" si="10"/>
        <v>1</v>
      </c>
      <c r="L133" s="30">
        <f>IF(J133,D19,"")</f>
        <v>26.200000000000003</v>
      </c>
      <c r="M133" s="30">
        <f>IF(J133,ABS(L133-C79),"")</f>
        <v>1.0999999999999979</v>
      </c>
      <c r="N133" s="30">
        <f>IF(J133,E19,"")</f>
        <v>30.2</v>
      </c>
      <c r="O133" s="30">
        <f>IF(J133,ABS(N133-C79),"")</f>
        <v>2.8999999999999986</v>
      </c>
    </row>
    <row r="134" spans="1:15">
      <c r="A134" s="30">
        <f>IF(ISBLANK(C20),A133,A133+1)</f>
        <v>8</v>
      </c>
      <c r="B134" s="47">
        <f>IF(B20&gt;$P$8,B133,B133+1)</f>
        <v>8</v>
      </c>
      <c r="C134" s="47">
        <f>IF(ISBLANK(C20),C133,C20)</f>
        <v>30.4</v>
      </c>
      <c r="D134" s="47">
        <f>IF(B20&gt;$P$8,D133,D133 + $G$7 + $I$7*B133)</f>
        <v>29.6</v>
      </c>
      <c r="E134" s="47">
        <f>IF(B20&gt;$P$8,E133,$E$8+$G$8*B134+$I$8*B134*(B134-1)/2)</f>
        <v>33.6</v>
      </c>
      <c r="J134" s="48" t="b">
        <f>AND(NOT(ISBLANK(C20)),NOT(EXACT(D20,"")))</f>
        <v>1</v>
      </c>
      <c r="K134" s="30">
        <f t="shared" si="10"/>
        <v>1</v>
      </c>
      <c r="L134" s="30">
        <f>IF(J134,D20,"")</f>
        <v>29.6</v>
      </c>
      <c r="M134" s="30">
        <f>IF(J134,ABS(L134-C80),"")</f>
        <v>0.79999999999999716</v>
      </c>
      <c r="N134" s="30">
        <f>IF(J134,E20,"")</f>
        <v>33.6</v>
      </c>
      <c r="O134" s="30">
        <f>IF(J134,ABS(N134-C80),"")</f>
        <v>3.2000000000000028</v>
      </c>
    </row>
    <row r="135" spans="1:15">
      <c r="A135" s="30">
        <f>IF(ISBLANK(C21),A134,A134+1)</f>
        <v>9</v>
      </c>
      <c r="B135" s="47">
        <f>IF(B21&gt;$P$8,B134,B134+1)</f>
        <v>9</v>
      </c>
      <c r="C135" s="47">
        <f>IF(ISBLANK(C21),C134,C21)</f>
        <v>34.6</v>
      </c>
      <c r="D135" s="47">
        <f>IF(B21&gt;$P$8,D134,D134 + $G$7 + $I$7*B134)</f>
        <v>33.200000000000003</v>
      </c>
      <c r="E135" s="47">
        <f>IF(B21&gt;$P$8,E134,$E$8+$G$8*B135+$I$8*B135*(B135-1)/2)</f>
        <v>37.200000000000003</v>
      </c>
      <c r="J135" s="48" t="b">
        <f>AND(NOT(ISBLANK(C21)),NOT(EXACT(D21,"")))</f>
        <v>1</v>
      </c>
      <c r="K135" s="30">
        <f t="shared" si="10"/>
        <v>1</v>
      </c>
      <c r="L135" s="30">
        <f>IF(J135,D21,"")</f>
        <v>33.200000000000003</v>
      </c>
      <c r="M135" s="30">
        <f>IF(J135,ABS(L135-C81),"")</f>
        <v>1.3999999999999986</v>
      </c>
      <c r="N135" s="30">
        <f>IF(J135,E21,"")</f>
        <v>37.200000000000003</v>
      </c>
      <c r="O135" s="30">
        <f>IF(J135,ABS(N135-C81),"")</f>
        <v>2.6000000000000014</v>
      </c>
    </row>
    <row r="136" spans="1:15">
      <c r="A136" s="30">
        <f>IF(ISBLANK(C22),A135,A135+1)</f>
        <v>10</v>
      </c>
      <c r="B136" s="47">
        <f>IF(B22&gt;$P$8,B135,B135+1)</f>
        <v>10</v>
      </c>
      <c r="C136" s="47">
        <f>IF(ISBLANK(C22),C135,C22)</f>
        <v>39.4</v>
      </c>
      <c r="D136" s="47">
        <f>IF(B22&gt;$P$8,D135,D135 + $G$7 + $I$7*B135)</f>
        <v>37</v>
      </c>
      <c r="E136" s="47">
        <f>IF(B22&gt;$P$8,E135,$E$8+$G$8*B136+$I$8*B136*(B136-1)/2)</f>
        <v>41</v>
      </c>
      <c r="J136" s="48" t="b">
        <f>AND(NOT(ISBLANK(C22)),NOT(EXACT(D22,"")))</f>
        <v>1</v>
      </c>
      <c r="K136" s="30">
        <f t="shared" si="10"/>
        <v>1</v>
      </c>
      <c r="L136" s="30">
        <f>IF(J136,D22,"")</f>
        <v>37</v>
      </c>
      <c r="M136" s="30">
        <f>IF(J136,ABS(L136-C82),"")</f>
        <v>2.3999999999999986</v>
      </c>
      <c r="N136" s="30">
        <f>IF(J136,E22,"")</f>
        <v>41</v>
      </c>
      <c r="O136" s="30">
        <f>IF(J136,ABS(N136-C82),"")</f>
        <v>1.6000000000000014</v>
      </c>
    </row>
    <row r="137" spans="1:15">
      <c r="A137" s="30">
        <f>IF(ISBLANK(C23),A136,A136+1)</f>
        <v>11</v>
      </c>
      <c r="B137" s="47">
        <f>IF(B23&gt;$P$8,B136,B136+1)</f>
        <v>11</v>
      </c>
      <c r="C137" s="47">
        <f>IF(ISBLANK(C23),C136,C23)</f>
        <v>41.1</v>
      </c>
      <c r="D137" s="47">
        <f>IF(B23&gt;$P$8,D136,D136 + $G$7 + $I$7*B136)</f>
        <v>41</v>
      </c>
      <c r="E137" s="47">
        <f>IF(B23&gt;$P$8,E136,$E$8+$G$8*B137+$I$8*B137*(B137-1)/2)</f>
        <v>45</v>
      </c>
      <c r="J137" s="48" t="b">
        <f>AND(NOT(ISBLANK(C23)),NOT(EXACT(D23,"")))</f>
        <v>1</v>
      </c>
      <c r="K137" s="30">
        <f t="shared" si="10"/>
        <v>1</v>
      </c>
      <c r="L137" s="30">
        <f>IF(J137,D23,"")</f>
        <v>41</v>
      </c>
      <c r="M137" s="30">
        <f>IF(J137,ABS(L137-C83),"")</f>
        <v>0.10000000000000142</v>
      </c>
      <c r="N137" s="30">
        <f>IF(J137,E23,"")</f>
        <v>45</v>
      </c>
      <c r="O137" s="30">
        <f>IF(J137,ABS(N137-C83),"")</f>
        <v>3.8999999999999986</v>
      </c>
    </row>
    <row r="138" spans="1:15">
      <c r="A138" s="30">
        <f>IF(ISBLANK(C24),A137,A137+1)</f>
        <v>12</v>
      </c>
      <c r="B138" s="47">
        <f>IF(B24&gt;$P$8,B137,B137+1)</f>
        <v>12</v>
      </c>
      <c r="C138" s="47">
        <f>IF(ISBLANK(C24),C137,C24)</f>
        <v>42.6</v>
      </c>
      <c r="D138" s="47">
        <f>IF(B24&gt;$P$8,D137,D137 + $G$7 + $I$7*B137)</f>
        <v>45.2</v>
      </c>
      <c r="E138" s="47">
        <f>IF(B24&gt;$P$8,E137,$E$8+$G$8*B138+$I$8*B138*(B138-1)/2)</f>
        <v>49.2</v>
      </c>
      <c r="J138" s="48" t="b">
        <f>AND(NOT(ISBLANK(C24)),NOT(EXACT(D24,"")))</f>
        <v>1</v>
      </c>
      <c r="K138" s="30">
        <f t="shared" si="10"/>
        <v>1</v>
      </c>
      <c r="L138" s="30">
        <f>IF(J138,D24,"")</f>
        <v>45.2</v>
      </c>
      <c r="M138" s="30">
        <f>IF(J138,ABS(L138-C84),"")</f>
        <v>2.6000000000000014</v>
      </c>
      <c r="N138" s="30">
        <f>IF(J138,E24,"")</f>
        <v>49.2</v>
      </c>
      <c r="O138" s="30">
        <f>IF(J138,ABS(N138-C84),"")</f>
        <v>6.6000000000000014</v>
      </c>
    </row>
    <row r="139" spans="1:15">
      <c r="A139" s="30">
        <f>IF(ISBLANK(C25),A138,A138+1)</f>
        <v>13</v>
      </c>
      <c r="B139" s="47">
        <f>IF(B25&gt;$P$8,B138,B138+1)</f>
        <v>13</v>
      </c>
      <c r="C139" s="47">
        <f>IF(ISBLANK(C25),C138,C25)</f>
        <v>50.7</v>
      </c>
      <c r="D139" s="47">
        <f>IF(B25&gt;$P$8,D138,D138 + $G$7 + $I$7*B138)</f>
        <v>49.6</v>
      </c>
      <c r="E139" s="47">
        <f>IF(B25&gt;$P$8,E138,$E$8+$G$8*B139+$I$8*B139*(B139-1)/2)</f>
        <v>53.6</v>
      </c>
      <c r="J139" s="48" t="b">
        <f>AND(NOT(ISBLANK(C25)),NOT(EXACT(D25,"")))</f>
        <v>1</v>
      </c>
      <c r="K139" s="30">
        <f t="shared" si="10"/>
        <v>1</v>
      </c>
      <c r="L139" s="30">
        <f>IF(J139,D25,"")</f>
        <v>49.6</v>
      </c>
      <c r="M139" s="30">
        <f>IF(J139,ABS(L139-C85),"")</f>
        <v>1.1000000000000014</v>
      </c>
      <c r="N139" s="30">
        <f>IF(J139,E25,"")</f>
        <v>53.6</v>
      </c>
      <c r="O139" s="30">
        <f>IF(J139,ABS(N139-C85),"")</f>
        <v>2.8999999999999986</v>
      </c>
    </row>
    <row r="140" spans="1:15">
      <c r="A140" s="30">
        <f>IF(ISBLANK(C26),A139,A139+1)</f>
        <v>14</v>
      </c>
      <c r="B140" s="47">
        <f>IF(B26&gt;$P$8,B139,B139+1)</f>
        <v>14</v>
      </c>
      <c r="C140" s="47">
        <f>IF(ISBLANK(C26),C139,C26)</f>
        <v>54.2</v>
      </c>
      <c r="D140" s="47">
        <f>IF(B26&gt;$P$8,D139,D139 + $G$7 + $I$7*B139)</f>
        <v>54.2</v>
      </c>
      <c r="E140" s="47">
        <f>IF(B26&gt;$P$8,E139,$E$8+$G$8*B140+$I$8*B140*(B140-1)/2)</f>
        <v>58.2</v>
      </c>
      <c r="J140" s="48" t="b">
        <f>AND(NOT(ISBLANK(C26)),NOT(EXACT(D26,"")))</f>
        <v>1</v>
      </c>
      <c r="K140" s="30">
        <f t="shared" si="10"/>
        <v>1</v>
      </c>
      <c r="L140" s="30">
        <f>IF(J140,D26,"")</f>
        <v>54.2</v>
      </c>
      <c r="M140" s="30">
        <f>IF(J140,ABS(L140-C86),"")</f>
        <v>0</v>
      </c>
      <c r="N140" s="30">
        <f>IF(J140,E26,"")</f>
        <v>58.2</v>
      </c>
      <c r="O140" s="30">
        <f>IF(J140,ABS(N140-C86),"")</f>
        <v>4</v>
      </c>
    </row>
    <row r="141" spans="1:15">
      <c r="A141" s="30">
        <f>IF(ISBLANK(C27),A140,A140+1)</f>
        <v>15</v>
      </c>
      <c r="B141" s="47">
        <f>IF(B27&gt;$P$8,B140,B140+1)</f>
        <v>15</v>
      </c>
      <c r="C141" s="47">
        <f>IF(ISBLANK(C27),C140,C27)</f>
        <v>60.3</v>
      </c>
      <c r="D141" s="47">
        <f>IF(B27&gt;$P$8,D140,D140 + $G$7 + $I$7*B140)</f>
        <v>59</v>
      </c>
      <c r="E141" s="47">
        <f>IF(B27&gt;$P$8,E140,$E$8+$G$8*B141+$I$8*B141*(B141-1)/2)</f>
        <v>63</v>
      </c>
      <c r="J141" s="48" t="b">
        <f>AND(NOT(ISBLANK(C27)),NOT(EXACT(D27,"")))</f>
        <v>1</v>
      </c>
      <c r="K141" s="30">
        <f t="shared" si="10"/>
        <v>1</v>
      </c>
      <c r="L141" s="30">
        <f>IF(J141,D27,"")</f>
        <v>59</v>
      </c>
      <c r="M141" s="30">
        <f>IF(J141,ABS(L141-C87),"")</f>
        <v>1.2999999999999972</v>
      </c>
      <c r="N141" s="30">
        <f>IF(J141,E27,"")</f>
        <v>63</v>
      </c>
      <c r="O141" s="30">
        <f>IF(J141,ABS(N141-C87),"")</f>
        <v>2.7000000000000028</v>
      </c>
    </row>
    <row r="142" spans="1:15">
      <c r="A142" s="30">
        <f>IF(ISBLANK(C28),A141,A141+1)</f>
        <v>15</v>
      </c>
      <c r="B142" s="47">
        <f>IF(B28&gt;$P$8,B141,B141+1)</f>
        <v>16</v>
      </c>
      <c r="C142" s="47">
        <f>IF(ISBLANK(C28),C141,C28)</f>
        <v>60.3</v>
      </c>
      <c r="D142" s="47">
        <f>IF(B28&gt;$P$8,D141,D141 + $G$7 + $I$7*B141)</f>
        <v>64</v>
      </c>
      <c r="E142" s="47">
        <f>IF(B28&gt;$P$8,E141,$E$8+$G$8*B142+$I$8*B142*(B142-1)/2)</f>
        <v>68</v>
      </c>
      <c r="J142" s="48" t="b">
        <f>AND(NOT(ISBLANK(C28)),NOT(EXACT(D28,"")))</f>
        <v>0</v>
      </c>
      <c r="K142" s="30">
        <f t="shared" si="10"/>
        <v>0</v>
      </c>
      <c r="L142" s="30" t="str">
        <f>IF(J142,D28,"")</f>
        <v/>
      </c>
      <c r="M142" s="30" t="str">
        <f>IF(J142,ABS(L142-C88),"")</f>
        <v/>
      </c>
      <c r="N142" s="30" t="str">
        <f>IF(J142,E28,"")</f>
        <v/>
      </c>
      <c r="O142" s="30" t="str">
        <f>IF(J142,ABS(N142-C88),"")</f>
        <v/>
      </c>
    </row>
    <row r="143" spans="1:15">
      <c r="A143" s="30">
        <f>IF(ISBLANK(C29),A142,A142+1)</f>
        <v>15</v>
      </c>
      <c r="B143" s="47">
        <f>IF(B29&gt;$P$8,B142,B142+1)</f>
        <v>17</v>
      </c>
      <c r="C143" s="47">
        <f>IF(ISBLANK(C29),C142,C29)</f>
        <v>60.3</v>
      </c>
      <c r="D143" s="47">
        <f>IF(B29&gt;$P$8,D142,D142 + $G$7 + $I$7*B142)</f>
        <v>69.2</v>
      </c>
      <c r="E143" s="47">
        <f>IF(B29&gt;$P$8,E142,$E$8+$G$8*B143+$I$8*B143*(B143-1)/2)</f>
        <v>73.2</v>
      </c>
      <c r="J143" s="48" t="b">
        <f>AND(NOT(ISBLANK(C29)),NOT(EXACT(D29,"")))</f>
        <v>0</v>
      </c>
      <c r="K143" s="30">
        <f t="shared" si="10"/>
        <v>0</v>
      </c>
      <c r="L143" s="30" t="str">
        <f>IF(J143,D29,"")</f>
        <v/>
      </c>
      <c r="M143" s="30" t="str">
        <f>IF(J143,ABS(L143-C89),"")</f>
        <v/>
      </c>
      <c r="N143" s="30" t="str">
        <f>IF(J143,E29,"")</f>
        <v/>
      </c>
      <c r="O143" s="30" t="str">
        <f>IF(J143,ABS(N143-C89),"")</f>
        <v/>
      </c>
    </row>
    <row r="144" spans="1:15">
      <c r="A144" s="30">
        <f>IF(ISBLANK(C30),A143,A143+1)</f>
        <v>15</v>
      </c>
      <c r="B144" s="47">
        <f>IF(B30&gt;$P$8,B143,B143+1)</f>
        <v>18</v>
      </c>
      <c r="C144" s="47">
        <f>IF(ISBLANK(C30),C143,C30)</f>
        <v>60.3</v>
      </c>
      <c r="D144" s="47">
        <f>IF(B30&gt;$P$8,D143,D143 + $G$7 + $I$7*B143)</f>
        <v>74.600000000000009</v>
      </c>
      <c r="E144" s="47">
        <f>IF(B30&gt;$P$8,E143,$E$8+$G$8*B144+$I$8*B144*(B144-1)/2)</f>
        <v>78.599999999999994</v>
      </c>
      <c r="J144" s="48" t="b">
        <f>AND(NOT(ISBLANK(C30)),NOT(EXACT(D30,"")))</f>
        <v>0</v>
      </c>
      <c r="K144" s="30">
        <f t="shared" si="10"/>
        <v>0</v>
      </c>
      <c r="L144" s="30" t="str">
        <f>IF(J144,D30,"")</f>
        <v/>
      </c>
      <c r="M144" s="30" t="str">
        <f>IF(J144,ABS(L144-C90),"")</f>
        <v/>
      </c>
      <c r="N144" s="30" t="str">
        <f>IF(J144,E30,"")</f>
        <v/>
      </c>
      <c r="O144" s="30" t="str">
        <f>IF(J144,ABS(N144-C90),"")</f>
        <v/>
      </c>
    </row>
    <row r="145" spans="1:15">
      <c r="A145" s="30">
        <f>IF(ISBLANK(C31),A144,A144+1)</f>
        <v>15</v>
      </c>
      <c r="B145" s="47">
        <f>IF(B31&gt;$P$8,B144,B144+1)</f>
        <v>18</v>
      </c>
      <c r="C145" s="47">
        <f>IF(ISBLANK(C31),C144,C31)</f>
        <v>60.3</v>
      </c>
      <c r="D145" s="47">
        <f>IF(B31&gt;$P$8,D144,D144 + $G$7 + $I$7*B144)</f>
        <v>74.600000000000009</v>
      </c>
      <c r="E145" s="47">
        <f>IF(B31&gt;$P$8,E144,$E$8+$G$8*B145+$I$8*B145*(B145-1)/2)</f>
        <v>78.599999999999994</v>
      </c>
      <c r="J145" s="48" t="b">
        <f>AND(NOT(ISBLANK(C31)),NOT(EXACT(D31,"")))</f>
        <v>0</v>
      </c>
      <c r="K145" s="30">
        <f t="shared" si="10"/>
        <v>0</v>
      </c>
      <c r="L145" s="30" t="str">
        <f>IF(J145,D31,"")</f>
        <v/>
      </c>
      <c r="M145" s="30" t="str">
        <f>IF(J145,ABS(L145-C91),"")</f>
        <v/>
      </c>
      <c r="N145" s="30" t="str">
        <f>IF(J145,E31,"")</f>
        <v/>
      </c>
      <c r="O145" s="30" t="str">
        <f>IF(J145,ABS(N145-C91),"")</f>
        <v/>
      </c>
    </row>
    <row r="146" spans="1:15">
      <c r="A146" s="30">
        <f>IF(ISBLANK(C32),A145,A145+1)</f>
        <v>15</v>
      </c>
      <c r="B146" s="47">
        <f>IF(B32&gt;$P$8,B145,B145+1)</f>
        <v>18</v>
      </c>
      <c r="C146" s="47">
        <f>IF(ISBLANK(C32),C145,C32)</f>
        <v>60.3</v>
      </c>
      <c r="D146" s="47">
        <f>IF(B32&gt;$P$8,D145,D145 + $G$7 + $I$7*B145)</f>
        <v>74.600000000000009</v>
      </c>
      <c r="E146" s="47">
        <f>IF(B32&gt;$P$8,E145,$E$8+$G$8*B146+$I$8*B146*(B146-1)/2)</f>
        <v>78.599999999999994</v>
      </c>
      <c r="J146" s="48" t="b">
        <f>AND(NOT(ISBLANK(C32)),NOT(EXACT(D32,"")))</f>
        <v>0</v>
      </c>
      <c r="K146" s="30">
        <f t="shared" si="10"/>
        <v>0</v>
      </c>
      <c r="L146" s="30" t="str">
        <f>IF(J146,D32,"")</f>
        <v/>
      </c>
      <c r="M146" s="30" t="str">
        <f>IF(J146,ABS(L146-C92),"")</f>
        <v/>
      </c>
      <c r="N146" s="30" t="str">
        <f>IF(J146,E32,"")</f>
        <v/>
      </c>
      <c r="O146" s="30" t="str">
        <f>IF(J146,ABS(N146-C92),"")</f>
        <v/>
      </c>
    </row>
    <row r="147" spans="1:15">
      <c r="A147" s="30">
        <f>IF(ISBLANK(C33),A146,A146+1)</f>
        <v>15</v>
      </c>
      <c r="B147" s="47">
        <f>IF(B33&gt;$P$8,B146,B146+1)</f>
        <v>18</v>
      </c>
      <c r="C147" s="47">
        <f>IF(ISBLANK(C33),C146,C33)</f>
        <v>60.3</v>
      </c>
      <c r="D147" s="47">
        <f>IF(B33&gt;$P$8,D146,D146 + $G$7 + $I$7*B146)</f>
        <v>74.600000000000009</v>
      </c>
      <c r="E147" s="47">
        <f>IF(B33&gt;$P$8,E146,$E$8+$G$8*B147+$I$8*B147*(B147-1)/2)</f>
        <v>78.599999999999994</v>
      </c>
      <c r="J147" s="48" t="b">
        <f>AND(NOT(ISBLANK(C33)),NOT(EXACT(D33,"")))</f>
        <v>0</v>
      </c>
      <c r="K147" s="30">
        <f t="shared" si="10"/>
        <v>0</v>
      </c>
      <c r="L147" s="30" t="str">
        <f>IF(J147,D33,"")</f>
        <v/>
      </c>
      <c r="M147" s="30" t="str">
        <f>IF(J147,ABS(L147-C93),"")</f>
        <v/>
      </c>
      <c r="N147" s="30" t="str">
        <f>IF(J147,E33,"")</f>
        <v/>
      </c>
      <c r="O147" s="30" t="str">
        <f>IF(J147,ABS(N147-C93),"")</f>
        <v/>
      </c>
    </row>
    <row r="148" spans="1:15">
      <c r="A148" s="30">
        <f>IF(ISBLANK(C34),A147,A147+1)</f>
        <v>15</v>
      </c>
      <c r="B148" s="47">
        <f>IF(B34&gt;$P$8,B147,B147+1)</f>
        <v>18</v>
      </c>
      <c r="C148" s="47">
        <f>IF(ISBLANK(C34),C147,C34)</f>
        <v>60.3</v>
      </c>
      <c r="D148" s="47">
        <f>IF(B34&gt;$P$8,D147,D147 + $G$7 + $I$7*B147)</f>
        <v>74.600000000000009</v>
      </c>
      <c r="E148" s="47">
        <f>IF(B34&gt;$P$8,E147,$E$8+$G$8*B148+$I$8*B148*(B148-1)/2)</f>
        <v>78.599999999999994</v>
      </c>
      <c r="J148" s="48" t="b">
        <f>AND(NOT(ISBLANK(C34)),NOT(EXACT(D34,"")))</f>
        <v>0</v>
      </c>
      <c r="K148" s="30">
        <f t="shared" si="10"/>
        <v>0</v>
      </c>
      <c r="L148" s="30" t="str">
        <f>IF(J148,D34,"")</f>
        <v/>
      </c>
      <c r="M148" s="30" t="str">
        <f>IF(J148,ABS(L148-C94),"")</f>
        <v/>
      </c>
      <c r="N148" s="30" t="str">
        <f>IF(J148,E34,"")</f>
        <v/>
      </c>
      <c r="O148" s="30" t="str">
        <f>IF(J148,ABS(N148-C94),"")</f>
        <v/>
      </c>
    </row>
    <row r="149" spans="1:15">
      <c r="A149" s="30">
        <f>IF(ISBLANK(C35),A148,A148+1)</f>
        <v>15</v>
      </c>
      <c r="B149" s="47">
        <f>IF(B35&gt;$P$8,B148,B148+1)</f>
        <v>18</v>
      </c>
      <c r="C149" s="47">
        <f>IF(ISBLANK(C35),C148,C35)</f>
        <v>60.3</v>
      </c>
      <c r="D149" s="47">
        <f>IF(B35&gt;$P$8,D148,D148 + $G$7 + $I$7*B148)</f>
        <v>74.600000000000009</v>
      </c>
      <c r="E149" s="47">
        <f>IF(B35&gt;$P$8,E148,$E$8+$G$8*B149+$I$8*B149*(B149-1)/2)</f>
        <v>78.599999999999994</v>
      </c>
      <c r="J149" s="48" t="b">
        <f>AND(NOT(ISBLANK(C35)),NOT(EXACT(D35,"")))</f>
        <v>0</v>
      </c>
      <c r="K149" s="30">
        <f t="shared" si="10"/>
        <v>0</v>
      </c>
      <c r="L149" s="30" t="str">
        <f>IF(J149,D35,"")</f>
        <v/>
      </c>
      <c r="M149" s="30" t="str">
        <f>IF(J149,ABS(L149-C95),"")</f>
        <v/>
      </c>
      <c r="N149" s="30" t="str">
        <f>IF(J149,E35,"")</f>
        <v/>
      </c>
      <c r="O149" s="30" t="str">
        <f>IF(J149,ABS(N149-C95),"")</f>
        <v/>
      </c>
    </row>
    <row r="150" spans="1:15">
      <c r="A150" s="30">
        <f>IF(ISBLANK(C36),A149,A149+1)</f>
        <v>15</v>
      </c>
      <c r="B150" s="47">
        <f>IF(B36&gt;$P$8,B149,B149+1)</f>
        <v>18</v>
      </c>
      <c r="C150" s="47">
        <f>IF(ISBLANK(C36),C149,C36)</f>
        <v>60.3</v>
      </c>
      <c r="D150" s="47">
        <f>IF(B36&gt;$P$8,D149,D149 + $G$7 + $I$7*B149)</f>
        <v>74.600000000000009</v>
      </c>
      <c r="E150" s="47">
        <f>IF(B36&gt;$P$8,E149,$E$8+$G$8*B150+$I$8*B150*(B150-1)/2)</f>
        <v>78.599999999999994</v>
      </c>
      <c r="J150" s="48" t="b">
        <f>AND(NOT(ISBLANK(C36)),NOT(EXACT(D36,"")))</f>
        <v>0</v>
      </c>
      <c r="K150" s="30">
        <f t="shared" si="10"/>
        <v>0</v>
      </c>
      <c r="L150" s="30" t="str">
        <f>IF(J150,D36,"")</f>
        <v/>
      </c>
      <c r="M150" s="30" t="str">
        <f>IF(J150,ABS(L150-C96),"")</f>
        <v/>
      </c>
      <c r="N150" s="30" t="str">
        <f>IF(J150,E36,"")</f>
        <v/>
      </c>
      <c r="O150" s="30" t="str">
        <f>IF(J150,ABS(N150-C96),"")</f>
        <v/>
      </c>
    </row>
    <row r="151" spans="1:15">
      <c r="A151" s="30">
        <f>IF(ISBLANK(C37),A150,A150+1)</f>
        <v>15</v>
      </c>
      <c r="B151" s="47">
        <f>IF(B37&gt;$P$8,B150,B150+1)</f>
        <v>18</v>
      </c>
      <c r="C151" s="47">
        <f>IF(ISBLANK(C37),C150,C37)</f>
        <v>60.3</v>
      </c>
      <c r="D151" s="47">
        <f>IF(B37&gt;$P$8,D150,D150 + $G$7 + $I$7*B150)</f>
        <v>74.600000000000009</v>
      </c>
      <c r="E151" s="47">
        <f>IF(B37&gt;$P$8,E150,$E$8+$G$8*B151+$I$8*B151*(B151-1)/2)</f>
        <v>78.599999999999994</v>
      </c>
      <c r="J151" s="48" t="b">
        <f>AND(NOT(ISBLANK(C37)),NOT(EXACT(D37,"")))</f>
        <v>0</v>
      </c>
      <c r="K151" s="30">
        <f t="shared" si="10"/>
        <v>0</v>
      </c>
      <c r="L151" s="30" t="str">
        <f>IF(J151,D37,"")</f>
        <v/>
      </c>
      <c r="M151" s="30" t="str">
        <f>IF(J151,ABS(L151-C97),"")</f>
        <v/>
      </c>
      <c r="N151" s="30" t="str">
        <f>IF(J151,E37,"")</f>
        <v/>
      </c>
      <c r="O151" s="30" t="str">
        <f>IF(J151,ABS(N151-C97),"")</f>
        <v/>
      </c>
    </row>
    <row r="152" spans="1:15">
      <c r="A152" s="30">
        <f t="shared" ref="A152:A175" si="11">IF(ISBLANK(C38),A151,A151+1)</f>
        <v>15</v>
      </c>
      <c r="B152" s="47">
        <f t="shared" ref="B152:B175" si="12">IF(B38&gt;$P$8,B151,B151+1)</f>
        <v>18</v>
      </c>
      <c r="C152" s="47">
        <f t="shared" ref="C152:C175" si="13">IF(ISBLANK(C38),C151,C38)</f>
        <v>60.3</v>
      </c>
      <c r="D152" s="47">
        <f t="shared" ref="D152:D175" si="14">IF(B38&gt;$P$8,D151,D151 + $G$7 + $I$7*B151)</f>
        <v>74.600000000000009</v>
      </c>
      <c r="E152" s="47">
        <f t="shared" ref="E152:E175" si="15">IF(B38&gt;$P$8,E151,$E$8+$G$8*B152+$I$8*B152*(B152-1)/2)</f>
        <v>78.599999999999994</v>
      </c>
      <c r="J152" s="49" t="s">
        <v>38</v>
      </c>
      <c r="K152" s="30">
        <f>SUM(K126:K151)</f>
        <v>16</v>
      </c>
      <c r="L152" s="30"/>
      <c r="M152" s="30">
        <f>SUM(M126:M151)</f>
        <v>31.399999999999995</v>
      </c>
      <c r="N152" s="30"/>
      <c r="O152" s="30">
        <f>SUM(O126:O151)</f>
        <v>73</v>
      </c>
    </row>
    <row r="153" spans="1:15">
      <c r="A153" s="30">
        <f t="shared" si="11"/>
        <v>15</v>
      </c>
      <c r="B153" s="47">
        <f t="shared" si="12"/>
        <v>18</v>
      </c>
      <c r="C153" s="47">
        <f t="shared" si="13"/>
        <v>60.3</v>
      </c>
      <c r="D153" s="47">
        <f t="shared" si="14"/>
        <v>74.600000000000009</v>
      </c>
      <c r="E153" s="47">
        <f t="shared" si="15"/>
        <v>78.599999999999994</v>
      </c>
      <c r="J153" s="49" t="s">
        <v>39</v>
      </c>
      <c r="K153" s="30"/>
      <c r="L153" s="30"/>
      <c r="M153" s="30">
        <f>M152/K152</f>
        <v>1.9624999999999997</v>
      </c>
      <c r="N153" s="30"/>
      <c r="O153" s="30">
        <f>O152/K152</f>
        <v>4.5625</v>
      </c>
    </row>
    <row r="154" spans="1:15">
      <c r="A154" s="30">
        <f t="shared" si="11"/>
        <v>15</v>
      </c>
      <c r="B154" s="47">
        <f t="shared" si="12"/>
        <v>18</v>
      </c>
      <c r="C154" s="47">
        <f t="shared" si="13"/>
        <v>60.3</v>
      </c>
      <c r="D154" s="47">
        <f t="shared" si="14"/>
        <v>74.600000000000009</v>
      </c>
      <c r="E154" s="47">
        <f t="shared" si="15"/>
        <v>78.599999999999994</v>
      </c>
    </row>
    <row r="155" spans="1:15">
      <c r="A155" s="30">
        <f t="shared" si="11"/>
        <v>15</v>
      </c>
      <c r="B155" s="47">
        <f t="shared" si="12"/>
        <v>18</v>
      </c>
      <c r="C155" s="47">
        <f t="shared" si="13"/>
        <v>60.3</v>
      </c>
      <c r="D155" s="47">
        <f t="shared" si="14"/>
        <v>74.600000000000009</v>
      </c>
      <c r="E155" s="47">
        <f t="shared" si="15"/>
        <v>78.599999999999994</v>
      </c>
    </row>
    <row r="156" spans="1:15">
      <c r="A156" s="30">
        <f t="shared" si="11"/>
        <v>15</v>
      </c>
      <c r="B156" s="47">
        <f t="shared" si="12"/>
        <v>18</v>
      </c>
      <c r="C156" s="47">
        <f t="shared" si="13"/>
        <v>60.3</v>
      </c>
      <c r="D156" s="47">
        <f t="shared" si="14"/>
        <v>74.600000000000009</v>
      </c>
      <c r="E156" s="47">
        <f t="shared" si="15"/>
        <v>78.599999999999994</v>
      </c>
    </row>
    <row r="157" spans="1:15">
      <c r="A157" s="30">
        <f t="shared" si="11"/>
        <v>15</v>
      </c>
      <c r="B157" s="47">
        <f t="shared" si="12"/>
        <v>18</v>
      </c>
      <c r="C157" s="47">
        <f t="shared" si="13"/>
        <v>60.3</v>
      </c>
      <c r="D157" s="47">
        <f t="shared" si="14"/>
        <v>74.600000000000009</v>
      </c>
      <c r="E157" s="47">
        <f t="shared" si="15"/>
        <v>78.599999999999994</v>
      </c>
    </row>
    <row r="158" spans="1:15">
      <c r="A158" s="30">
        <f t="shared" si="11"/>
        <v>15</v>
      </c>
      <c r="B158" s="47">
        <f t="shared" si="12"/>
        <v>18</v>
      </c>
      <c r="C158" s="47">
        <f t="shared" si="13"/>
        <v>60.3</v>
      </c>
      <c r="D158" s="47">
        <f t="shared" si="14"/>
        <v>74.600000000000009</v>
      </c>
      <c r="E158" s="47">
        <f t="shared" si="15"/>
        <v>78.599999999999994</v>
      </c>
    </row>
    <row r="159" spans="1:15">
      <c r="A159" s="30">
        <f t="shared" si="11"/>
        <v>15</v>
      </c>
      <c r="B159" s="47">
        <f t="shared" si="12"/>
        <v>18</v>
      </c>
      <c r="C159" s="47">
        <f t="shared" si="13"/>
        <v>60.3</v>
      </c>
      <c r="D159" s="47">
        <f t="shared" si="14"/>
        <v>74.600000000000009</v>
      </c>
      <c r="E159" s="47">
        <f t="shared" si="15"/>
        <v>78.599999999999994</v>
      </c>
    </row>
    <row r="160" spans="1:15">
      <c r="A160" s="30">
        <f t="shared" si="11"/>
        <v>15</v>
      </c>
      <c r="B160" s="47">
        <f t="shared" si="12"/>
        <v>18</v>
      </c>
      <c r="C160" s="47">
        <f t="shared" si="13"/>
        <v>60.3</v>
      </c>
      <c r="D160" s="47">
        <f t="shared" si="14"/>
        <v>74.600000000000009</v>
      </c>
      <c r="E160" s="47">
        <f t="shared" si="15"/>
        <v>78.599999999999994</v>
      </c>
    </row>
    <row r="161" spans="1:5">
      <c r="A161" s="30">
        <f t="shared" si="11"/>
        <v>15</v>
      </c>
      <c r="B161" s="47">
        <f t="shared" si="12"/>
        <v>18</v>
      </c>
      <c r="C161" s="47">
        <f t="shared" si="13"/>
        <v>60.3</v>
      </c>
      <c r="D161" s="47">
        <f t="shared" si="14"/>
        <v>74.600000000000009</v>
      </c>
      <c r="E161" s="47">
        <f t="shared" si="15"/>
        <v>78.599999999999994</v>
      </c>
    </row>
    <row r="162" spans="1:5">
      <c r="A162" s="30">
        <f t="shared" si="11"/>
        <v>15</v>
      </c>
      <c r="B162" s="47">
        <f t="shared" si="12"/>
        <v>18</v>
      </c>
      <c r="C162" s="47">
        <f t="shared" si="13"/>
        <v>60.3</v>
      </c>
      <c r="D162" s="47">
        <f t="shared" si="14"/>
        <v>74.600000000000009</v>
      </c>
      <c r="E162" s="47">
        <f t="shared" si="15"/>
        <v>78.599999999999994</v>
      </c>
    </row>
    <row r="163" spans="1:5">
      <c r="A163" s="30">
        <f t="shared" si="11"/>
        <v>15</v>
      </c>
      <c r="B163" s="47">
        <f t="shared" si="12"/>
        <v>18</v>
      </c>
      <c r="C163" s="47">
        <f t="shared" si="13"/>
        <v>60.3</v>
      </c>
      <c r="D163" s="47">
        <f t="shared" si="14"/>
        <v>74.600000000000009</v>
      </c>
      <c r="E163" s="47">
        <f t="shared" si="15"/>
        <v>78.599999999999994</v>
      </c>
    </row>
    <row r="164" spans="1:5">
      <c r="A164" s="30">
        <f t="shared" si="11"/>
        <v>15</v>
      </c>
      <c r="B164" s="47">
        <f t="shared" si="12"/>
        <v>18</v>
      </c>
      <c r="C164" s="47">
        <f t="shared" si="13"/>
        <v>60.3</v>
      </c>
      <c r="D164" s="47">
        <f t="shared" si="14"/>
        <v>74.600000000000009</v>
      </c>
      <c r="E164" s="47">
        <f t="shared" si="15"/>
        <v>78.599999999999994</v>
      </c>
    </row>
    <row r="165" spans="1:5">
      <c r="A165" s="30">
        <f t="shared" si="11"/>
        <v>15</v>
      </c>
      <c r="B165" s="47">
        <f t="shared" si="12"/>
        <v>18</v>
      </c>
      <c r="C165" s="47">
        <f t="shared" si="13"/>
        <v>60.3</v>
      </c>
      <c r="D165" s="47">
        <f t="shared" si="14"/>
        <v>74.600000000000009</v>
      </c>
      <c r="E165" s="47">
        <f t="shared" si="15"/>
        <v>78.599999999999994</v>
      </c>
    </row>
    <row r="166" spans="1:5">
      <c r="A166" s="30">
        <f t="shared" si="11"/>
        <v>15</v>
      </c>
      <c r="B166" s="47">
        <f t="shared" si="12"/>
        <v>18</v>
      </c>
      <c r="C166" s="47">
        <f t="shared" si="13"/>
        <v>60.3</v>
      </c>
      <c r="D166" s="47">
        <f t="shared" si="14"/>
        <v>74.600000000000009</v>
      </c>
      <c r="E166" s="47">
        <f t="shared" si="15"/>
        <v>78.599999999999994</v>
      </c>
    </row>
    <row r="167" spans="1:5">
      <c r="A167" s="30">
        <f t="shared" si="11"/>
        <v>15</v>
      </c>
      <c r="B167" s="47">
        <f t="shared" si="12"/>
        <v>18</v>
      </c>
      <c r="C167" s="47">
        <f t="shared" si="13"/>
        <v>60.3</v>
      </c>
      <c r="D167" s="47">
        <f t="shared" si="14"/>
        <v>74.600000000000009</v>
      </c>
      <c r="E167" s="47">
        <f t="shared" si="15"/>
        <v>78.599999999999994</v>
      </c>
    </row>
    <row r="168" spans="1:5">
      <c r="A168" s="30">
        <f t="shared" si="11"/>
        <v>15</v>
      </c>
      <c r="B168" s="47">
        <f t="shared" si="12"/>
        <v>18</v>
      </c>
      <c r="C168" s="47">
        <f t="shared" si="13"/>
        <v>60.3</v>
      </c>
      <c r="D168" s="47">
        <f t="shared" si="14"/>
        <v>74.600000000000009</v>
      </c>
      <c r="E168" s="47">
        <f t="shared" si="15"/>
        <v>78.599999999999994</v>
      </c>
    </row>
    <row r="169" spans="1:5">
      <c r="A169" s="30">
        <f t="shared" si="11"/>
        <v>15</v>
      </c>
      <c r="B169" s="47">
        <f t="shared" si="12"/>
        <v>18</v>
      </c>
      <c r="C169" s="47">
        <f t="shared" si="13"/>
        <v>60.3</v>
      </c>
      <c r="D169" s="47">
        <f t="shared" si="14"/>
        <v>74.600000000000009</v>
      </c>
      <c r="E169" s="47">
        <f t="shared" si="15"/>
        <v>78.599999999999994</v>
      </c>
    </row>
    <row r="170" spans="1:5">
      <c r="A170" s="30">
        <f t="shared" si="11"/>
        <v>15</v>
      </c>
      <c r="B170" s="47">
        <f t="shared" si="12"/>
        <v>18</v>
      </c>
      <c r="C170" s="47">
        <f t="shared" si="13"/>
        <v>60.3</v>
      </c>
      <c r="D170" s="47">
        <f t="shared" si="14"/>
        <v>74.600000000000009</v>
      </c>
      <c r="E170" s="47">
        <f t="shared" si="15"/>
        <v>78.599999999999994</v>
      </c>
    </row>
    <row r="171" spans="1:5">
      <c r="A171" s="30">
        <f t="shared" si="11"/>
        <v>15</v>
      </c>
      <c r="B171" s="47">
        <f t="shared" si="12"/>
        <v>18</v>
      </c>
      <c r="C171" s="47">
        <f t="shared" si="13"/>
        <v>60.3</v>
      </c>
      <c r="D171" s="47">
        <f t="shared" si="14"/>
        <v>74.600000000000009</v>
      </c>
      <c r="E171" s="47">
        <f t="shared" si="15"/>
        <v>78.599999999999994</v>
      </c>
    </row>
    <row r="172" spans="1:5">
      <c r="A172" s="30">
        <f t="shared" si="11"/>
        <v>15</v>
      </c>
      <c r="B172" s="47">
        <f t="shared" si="12"/>
        <v>18</v>
      </c>
      <c r="C172" s="47">
        <f t="shared" si="13"/>
        <v>60.3</v>
      </c>
      <c r="D172" s="47">
        <f t="shared" si="14"/>
        <v>74.600000000000009</v>
      </c>
      <c r="E172" s="47">
        <f t="shared" si="15"/>
        <v>78.599999999999994</v>
      </c>
    </row>
    <row r="173" spans="1:5">
      <c r="A173" s="30">
        <f t="shared" si="11"/>
        <v>15</v>
      </c>
      <c r="B173" s="47">
        <f t="shared" si="12"/>
        <v>18</v>
      </c>
      <c r="C173" s="47">
        <f t="shared" si="13"/>
        <v>60.3</v>
      </c>
      <c r="D173" s="47">
        <f t="shared" si="14"/>
        <v>74.600000000000009</v>
      </c>
      <c r="E173" s="47">
        <f t="shared" si="15"/>
        <v>78.599999999999994</v>
      </c>
    </row>
    <row r="174" spans="1:5">
      <c r="A174" s="30">
        <f t="shared" si="11"/>
        <v>15</v>
      </c>
      <c r="B174" s="47">
        <f t="shared" si="12"/>
        <v>18</v>
      </c>
      <c r="C174" s="47">
        <f t="shared" si="13"/>
        <v>60.3</v>
      </c>
      <c r="D174" s="47">
        <f t="shared" si="14"/>
        <v>74.600000000000009</v>
      </c>
      <c r="E174" s="47">
        <f t="shared" si="15"/>
        <v>78.599999999999994</v>
      </c>
    </row>
    <row r="175" spans="1:5">
      <c r="A175" s="30">
        <f t="shared" si="11"/>
        <v>15</v>
      </c>
      <c r="B175" s="47">
        <f t="shared" si="12"/>
        <v>18</v>
      </c>
      <c r="C175" s="47">
        <f t="shared" si="13"/>
        <v>60.3</v>
      </c>
      <c r="D175" s="47">
        <f t="shared" si="14"/>
        <v>74.600000000000009</v>
      </c>
      <c r="E175" s="47">
        <f t="shared" si="15"/>
        <v>78.599999999999994</v>
      </c>
    </row>
    <row r="176" spans="1:5">
      <c r="A176" s="30">
        <f>IF(ISBLANK(C62),A175,A175+1)</f>
        <v>15</v>
      </c>
      <c r="B176" s="47">
        <f>IF(B62&gt;$P$8,B175,B175+1)</f>
        <v>18</v>
      </c>
      <c r="C176" s="47">
        <f>IF(ISBLANK(C62),C175,C62)</f>
        <v>60.3</v>
      </c>
      <c r="D176" s="47">
        <f>IF(B62&gt;$P$8,D175,D175 + $G$7 + $I$7*B175)</f>
        <v>74.600000000000009</v>
      </c>
      <c r="E176" s="47">
        <f>IF(B62&gt;$P$8,E175,$E$8+$G$8*B176+$I$8*B176*(B176-1)/2)</f>
        <v>78.599999999999994</v>
      </c>
    </row>
  </sheetData>
  <mergeCells count="10">
    <mergeCell ref="K1:O2"/>
    <mergeCell ref="M36:N36"/>
    <mergeCell ref="D7:E7"/>
    <mergeCell ref="B70:E70"/>
    <mergeCell ref="C4:D4"/>
    <mergeCell ref="C6:D6"/>
    <mergeCell ref="A1:B4"/>
    <mergeCell ref="K3:O4"/>
    <mergeCell ref="B10:C10"/>
    <mergeCell ref="M15:N15"/>
  </mergeCells>
  <pageMargins left="0.75" right="0.75" top="1" bottom="1" header="0.5" footer="0.5"/>
  <pageSetup orientation="portrait" horizontalDpi="12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diffeqn</vt:lpstr>
      <vt:lpstr>diff eqn + data points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kalman</dc:creator>
  <cp:lastModifiedBy>kalmanNoDom</cp:lastModifiedBy>
  <cp:lastPrinted>2002-08-02T15:47:46Z</cp:lastPrinted>
  <dcterms:created xsi:type="dcterms:W3CDTF">2002-08-08T15:59:10Z</dcterms:created>
  <dcterms:modified xsi:type="dcterms:W3CDTF">2018-09-28T22:41:30Z</dcterms:modified>
</cp:coreProperties>
</file>